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TKB SANG" sheetId="1" r:id="rId1"/>
    <sheet name="TKB CHIEU" sheetId="6" r:id="rId2"/>
    <sheet name="TKB CAC LOP" sheetId="3" r:id="rId3"/>
    <sheet name="Sheet3" sheetId="8" r:id="rId4"/>
    <sheet name="TKB GIAO VIEN" sheetId="4" r:id="rId5"/>
    <sheet name="Sheet1" sheetId="5" r:id="rId6"/>
    <sheet name="Ngày 30-1" sheetId="7" r:id="rId7"/>
    <sheet name="Sheet4" sheetId="9" r:id="rId8"/>
  </sheets>
  <externalReferences>
    <externalReference r:id="rId9"/>
  </externalReferences>
  <calcPr calcId="144525"/>
</workbook>
</file>

<file path=xl/calcChain.xml><?xml version="1.0" encoding="utf-8"?>
<calcChain xmlns="http://schemas.openxmlformats.org/spreadsheetml/2006/main">
  <c r="Y28" i="6" l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R22" i="1"/>
  <c r="AR23" i="1"/>
  <c r="AR20" i="1"/>
  <c r="U38" i="1"/>
  <c r="AA38" i="1" s="1"/>
  <c r="V38" i="1"/>
  <c r="W38" i="1"/>
  <c r="X38" i="1"/>
  <c r="Y38" i="1"/>
  <c r="Z38" i="1"/>
  <c r="AB38" i="1"/>
  <c r="AC38" i="1"/>
  <c r="U39" i="1"/>
  <c r="AA39" i="1" s="1"/>
  <c r="V39" i="1"/>
  <c r="W39" i="1"/>
  <c r="X39" i="1"/>
  <c r="Y39" i="1"/>
  <c r="Z39" i="1"/>
  <c r="AB39" i="1"/>
  <c r="AC39" i="1"/>
  <c r="BD13" i="1"/>
  <c r="AN39" i="1" l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U36" i="1"/>
  <c r="AA36" i="1" s="1"/>
  <c r="V36" i="1"/>
  <c r="W36" i="1"/>
  <c r="X36" i="1"/>
  <c r="Y36" i="1"/>
  <c r="Z36" i="1"/>
  <c r="AB36" i="1"/>
  <c r="AC36" i="1"/>
  <c r="U37" i="1"/>
  <c r="AA37" i="1" s="1"/>
  <c r="V37" i="1"/>
  <c r="W37" i="1"/>
  <c r="X37" i="1"/>
  <c r="Y37" i="1"/>
  <c r="Z37" i="1"/>
  <c r="AB37" i="1"/>
  <c r="AC37" i="1"/>
  <c r="AC35" i="1" l="1"/>
  <c r="T51" i="6"/>
  <c r="E94" i="3" l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D64" i="1"/>
  <c r="D63" i="1"/>
  <c r="D62" i="1"/>
  <c r="D61" i="1"/>
  <c r="D60" i="1"/>
  <c r="D59" i="1"/>
  <c r="D58" i="1"/>
  <c r="D57" i="1"/>
  <c r="D56" i="1"/>
  <c r="D55" i="1"/>
  <c r="D54" i="1"/>
  <c r="D65" i="1"/>
  <c r="D53" i="1"/>
  <c r="D66" i="1"/>
  <c r="D52" i="1"/>
  <c r="D51" i="1"/>
  <c r="E11" i="4"/>
  <c r="G63" i="7"/>
  <c r="F63" i="7"/>
  <c r="E63" i="7"/>
  <c r="D63" i="7"/>
  <c r="BD14" i="7"/>
  <c r="BC14" i="7"/>
  <c r="BB14" i="7"/>
  <c r="BA14" i="7"/>
  <c r="AZ14" i="7"/>
  <c r="AY14" i="7"/>
  <c r="AX14" i="7"/>
  <c r="AW14" i="7"/>
  <c r="AV14" i="7"/>
  <c r="AU14" i="7"/>
  <c r="AT14" i="7"/>
  <c r="AS14" i="7"/>
  <c r="AR14" i="7"/>
  <c r="AQ14" i="7"/>
  <c r="AP14" i="7"/>
  <c r="AO14" i="7"/>
  <c r="AN14" i="7"/>
  <c r="AM14" i="7"/>
  <c r="AL14" i="7"/>
  <c r="AK14" i="7"/>
  <c r="AJ14" i="7"/>
  <c r="AI14" i="7"/>
  <c r="AH14" i="7"/>
  <c r="AG14" i="7"/>
  <c r="AC14" i="7"/>
  <c r="AB14" i="7"/>
  <c r="Z14" i="7"/>
  <c r="Y14" i="7"/>
  <c r="X14" i="7"/>
  <c r="W14" i="7"/>
  <c r="V14" i="7"/>
  <c r="U14" i="7"/>
  <c r="AA14" i="7" s="1"/>
  <c r="BD13" i="7"/>
  <c r="BC13" i="7"/>
  <c r="BB13" i="7"/>
  <c r="BA13" i="7"/>
  <c r="AZ13" i="7"/>
  <c r="AY13" i="7"/>
  <c r="AX13" i="7"/>
  <c r="AW13" i="7"/>
  <c r="AV13" i="7"/>
  <c r="AU13" i="7"/>
  <c r="AT13" i="7"/>
  <c r="AS13" i="7"/>
  <c r="AR13" i="7"/>
  <c r="AQ13" i="7"/>
  <c r="AP13" i="7"/>
  <c r="AO13" i="7"/>
  <c r="AN13" i="7"/>
  <c r="AM13" i="7"/>
  <c r="AL13" i="7"/>
  <c r="AK13" i="7"/>
  <c r="AJ13" i="7"/>
  <c r="AI13" i="7"/>
  <c r="AH13" i="7"/>
  <c r="AG13" i="7"/>
  <c r="AC13" i="7"/>
  <c r="AB13" i="7"/>
  <c r="Z13" i="7"/>
  <c r="Y13" i="7"/>
  <c r="X13" i="7"/>
  <c r="W13" i="7"/>
  <c r="V13" i="7"/>
  <c r="U13" i="7"/>
  <c r="AA13" i="7" s="1"/>
  <c r="BD12" i="7"/>
  <c r="BC12" i="7"/>
  <c r="BB12" i="7"/>
  <c r="BA12" i="7"/>
  <c r="AZ12" i="7"/>
  <c r="AY12" i="7"/>
  <c r="AX12" i="7"/>
  <c r="AW12" i="7"/>
  <c r="AV12" i="7"/>
  <c r="AU12" i="7"/>
  <c r="AT12" i="7"/>
  <c r="AS12" i="7"/>
  <c r="AR12" i="7"/>
  <c r="AQ12" i="7"/>
  <c r="AP12" i="7"/>
  <c r="AO12" i="7"/>
  <c r="AN12" i="7"/>
  <c r="AM12" i="7"/>
  <c r="AL12" i="7"/>
  <c r="AK12" i="7"/>
  <c r="AJ12" i="7"/>
  <c r="AI12" i="7"/>
  <c r="AH12" i="7"/>
  <c r="AG12" i="7"/>
  <c r="AC12" i="7"/>
  <c r="AB12" i="7"/>
  <c r="Z12" i="7"/>
  <c r="Y12" i="7"/>
  <c r="X12" i="7"/>
  <c r="W12" i="7"/>
  <c r="V12" i="7"/>
  <c r="U12" i="7"/>
  <c r="AA12" i="7" s="1"/>
  <c r="BD11" i="7"/>
  <c r="BC11" i="7"/>
  <c r="BB11" i="7"/>
  <c r="BA11" i="7"/>
  <c r="AZ11" i="7"/>
  <c r="AY11" i="7"/>
  <c r="AX11" i="7"/>
  <c r="AW11" i="7"/>
  <c r="AV11" i="7"/>
  <c r="AU11" i="7"/>
  <c r="AT11" i="7"/>
  <c r="AS11" i="7"/>
  <c r="AR11" i="7"/>
  <c r="AQ11" i="7"/>
  <c r="AP11" i="7"/>
  <c r="AO11" i="7"/>
  <c r="AN11" i="7"/>
  <c r="AM11" i="7"/>
  <c r="AL11" i="7"/>
  <c r="AK11" i="7"/>
  <c r="AJ11" i="7"/>
  <c r="AI11" i="7"/>
  <c r="AH11" i="7"/>
  <c r="AG11" i="7"/>
  <c r="AC11" i="7"/>
  <c r="AB11" i="7"/>
  <c r="Z11" i="7"/>
  <c r="Y11" i="7"/>
  <c r="X11" i="7"/>
  <c r="W11" i="7"/>
  <c r="V11" i="7"/>
  <c r="U11" i="7"/>
  <c r="AA11" i="7" s="1"/>
  <c r="BD10" i="7"/>
  <c r="BC10" i="7"/>
  <c r="BB10" i="7"/>
  <c r="BA10" i="7"/>
  <c r="AZ10" i="7"/>
  <c r="AY10" i="7"/>
  <c r="AX10" i="7"/>
  <c r="AW10" i="7"/>
  <c r="AV10" i="7"/>
  <c r="AU10" i="7"/>
  <c r="AT10" i="7"/>
  <c r="AS10" i="7"/>
  <c r="AR10" i="7"/>
  <c r="AQ10" i="7"/>
  <c r="AP10" i="7"/>
  <c r="AO10" i="7"/>
  <c r="AN10" i="7"/>
  <c r="AM10" i="7"/>
  <c r="AL10" i="7"/>
  <c r="AK10" i="7"/>
  <c r="AJ10" i="7"/>
  <c r="AI10" i="7"/>
  <c r="AH10" i="7"/>
  <c r="AG10" i="7"/>
  <c r="AC10" i="7"/>
  <c r="AB10" i="7"/>
  <c r="Z10" i="7"/>
  <c r="Y10" i="7"/>
  <c r="X10" i="7"/>
  <c r="W10" i="7"/>
  <c r="V10" i="7"/>
  <c r="U10" i="7"/>
  <c r="AA10" i="7" s="1"/>
  <c r="U18" i="1"/>
  <c r="U19" i="1"/>
  <c r="U10" i="1"/>
  <c r="A2" i="6"/>
  <c r="AC6" i="6"/>
  <c r="U10" i="6"/>
  <c r="V10" i="6"/>
  <c r="W10" i="6"/>
  <c r="X10" i="6"/>
  <c r="Y10" i="6"/>
  <c r="Z10" i="6"/>
  <c r="AA10" i="6"/>
  <c r="AB10" i="6"/>
  <c r="AF10" i="6"/>
  <c r="AG10" i="6"/>
  <c r="AH10" i="6"/>
  <c r="AI10" i="6"/>
  <c r="AJ10" i="6"/>
  <c r="AK10" i="6"/>
  <c r="AL10" i="6"/>
  <c r="AM10" i="6"/>
  <c r="AN10" i="6"/>
  <c r="AO10" i="6"/>
  <c r="AP10" i="6"/>
  <c r="AQ10" i="6"/>
  <c r="AR10" i="6"/>
  <c r="AS10" i="6"/>
  <c r="AT10" i="6"/>
  <c r="AU10" i="6"/>
  <c r="AV10" i="6"/>
  <c r="AW10" i="6"/>
  <c r="AX10" i="6"/>
  <c r="AY10" i="6"/>
  <c r="AZ10" i="6"/>
  <c r="BA10" i="6"/>
  <c r="U11" i="6"/>
  <c r="V11" i="6"/>
  <c r="W11" i="6"/>
  <c r="X11" i="6"/>
  <c r="Y11" i="6"/>
  <c r="Z11" i="6"/>
  <c r="AA11" i="6"/>
  <c r="AB11" i="6"/>
  <c r="AF11" i="6"/>
  <c r="AG11" i="6"/>
  <c r="AH11" i="6"/>
  <c r="AI11" i="6"/>
  <c r="AJ11" i="6"/>
  <c r="AK11" i="6"/>
  <c r="AL11" i="6"/>
  <c r="AM11" i="6"/>
  <c r="AN11" i="6"/>
  <c r="AO11" i="6"/>
  <c r="AP11" i="6"/>
  <c r="AQ11" i="6"/>
  <c r="AR11" i="6"/>
  <c r="AS11" i="6"/>
  <c r="AT11" i="6"/>
  <c r="AU11" i="6"/>
  <c r="AV11" i="6"/>
  <c r="AW11" i="6"/>
  <c r="AX11" i="6"/>
  <c r="AY11" i="6"/>
  <c r="AZ11" i="6"/>
  <c r="BA11" i="6"/>
  <c r="U12" i="6"/>
  <c r="V12" i="6"/>
  <c r="W12" i="6"/>
  <c r="X12" i="6"/>
  <c r="Y12" i="6"/>
  <c r="Z12" i="6"/>
  <c r="AA12" i="6"/>
  <c r="AB12" i="6"/>
  <c r="AF12" i="6"/>
  <c r="AG12" i="6"/>
  <c r="AH12" i="6"/>
  <c r="AI12" i="6"/>
  <c r="AJ12" i="6"/>
  <c r="AK12" i="6"/>
  <c r="AL12" i="6"/>
  <c r="AM12" i="6"/>
  <c r="AN12" i="6"/>
  <c r="AO12" i="6"/>
  <c r="AP12" i="6"/>
  <c r="AQ12" i="6"/>
  <c r="AR12" i="6"/>
  <c r="AS12" i="6"/>
  <c r="AT12" i="6"/>
  <c r="AU12" i="6"/>
  <c r="AV12" i="6"/>
  <c r="AW12" i="6"/>
  <c r="AX12" i="6"/>
  <c r="AY12" i="6"/>
  <c r="AZ12" i="6"/>
  <c r="BA12" i="6"/>
  <c r="U13" i="6"/>
  <c r="V13" i="6"/>
  <c r="W13" i="6"/>
  <c r="X13" i="6"/>
  <c r="Y13" i="6"/>
  <c r="Z13" i="6"/>
  <c r="AA13" i="6"/>
  <c r="AB13" i="6"/>
  <c r="AF13" i="6"/>
  <c r="AG13" i="6"/>
  <c r="AH13" i="6"/>
  <c r="AI13" i="6"/>
  <c r="AJ13" i="6"/>
  <c r="AK13" i="6"/>
  <c r="AL13" i="6"/>
  <c r="AM13" i="6"/>
  <c r="AN13" i="6"/>
  <c r="AO13" i="6"/>
  <c r="AP13" i="6"/>
  <c r="AQ13" i="6"/>
  <c r="AR13" i="6"/>
  <c r="AS13" i="6"/>
  <c r="AT13" i="6"/>
  <c r="AU13" i="6"/>
  <c r="AV13" i="6"/>
  <c r="AW13" i="6"/>
  <c r="AX13" i="6"/>
  <c r="AY13" i="6"/>
  <c r="AZ13" i="6"/>
  <c r="BA13" i="6"/>
  <c r="U14" i="6"/>
  <c r="V14" i="6"/>
  <c r="W14" i="6"/>
  <c r="X14" i="6"/>
  <c r="Y14" i="6"/>
  <c r="Z14" i="6"/>
  <c r="AA14" i="6"/>
  <c r="AB14" i="6"/>
  <c r="AF14" i="6"/>
  <c r="AG14" i="6"/>
  <c r="AH14" i="6"/>
  <c r="AI14" i="6"/>
  <c r="AJ14" i="6"/>
  <c r="AK14" i="6"/>
  <c r="AL14" i="6"/>
  <c r="AM14" i="6"/>
  <c r="AN14" i="6"/>
  <c r="AO14" i="6"/>
  <c r="AP14" i="6"/>
  <c r="AQ14" i="6"/>
  <c r="AR14" i="6"/>
  <c r="AS14" i="6"/>
  <c r="AT14" i="6"/>
  <c r="AU14" i="6"/>
  <c r="AV14" i="6"/>
  <c r="AW14" i="6"/>
  <c r="AX14" i="6"/>
  <c r="AY14" i="6"/>
  <c r="AZ14" i="6"/>
  <c r="BA14" i="6"/>
  <c r="U15" i="6"/>
  <c r="V15" i="6"/>
  <c r="W15" i="6"/>
  <c r="X15" i="6"/>
  <c r="Y15" i="6"/>
  <c r="Z15" i="6"/>
  <c r="AA15" i="6"/>
  <c r="AB15" i="6"/>
  <c r="AF15" i="6"/>
  <c r="AG15" i="6"/>
  <c r="AH15" i="6"/>
  <c r="AI15" i="6"/>
  <c r="AJ15" i="6"/>
  <c r="AK15" i="6"/>
  <c r="AL15" i="6"/>
  <c r="AM15" i="6"/>
  <c r="AN15" i="6"/>
  <c r="AO15" i="6"/>
  <c r="AP15" i="6"/>
  <c r="AQ15" i="6"/>
  <c r="AR15" i="6"/>
  <c r="AS15" i="6"/>
  <c r="AT15" i="6"/>
  <c r="AU15" i="6"/>
  <c r="AV15" i="6"/>
  <c r="AW15" i="6"/>
  <c r="AX15" i="6"/>
  <c r="AY15" i="6"/>
  <c r="AZ15" i="6"/>
  <c r="BA15" i="6"/>
  <c r="U16" i="6"/>
  <c r="V16" i="6"/>
  <c r="W16" i="6"/>
  <c r="X16" i="6"/>
  <c r="Y16" i="6"/>
  <c r="Z16" i="6"/>
  <c r="AA16" i="6"/>
  <c r="AB16" i="6"/>
  <c r="AF16" i="6"/>
  <c r="AG16" i="6"/>
  <c r="AH16" i="6"/>
  <c r="AI16" i="6"/>
  <c r="AJ16" i="6"/>
  <c r="AK16" i="6"/>
  <c r="AL16" i="6"/>
  <c r="AM16" i="6"/>
  <c r="AN16" i="6"/>
  <c r="AO16" i="6"/>
  <c r="AP16" i="6"/>
  <c r="AQ16" i="6"/>
  <c r="AR16" i="6"/>
  <c r="AS16" i="6"/>
  <c r="AT16" i="6"/>
  <c r="AU16" i="6"/>
  <c r="AV16" i="6"/>
  <c r="AW16" i="6"/>
  <c r="AX16" i="6"/>
  <c r="AY16" i="6"/>
  <c r="AZ16" i="6"/>
  <c r="BA16" i="6"/>
  <c r="U17" i="6"/>
  <c r="V17" i="6"/>
  <c r="W17" i="6"/>
  <c r="X17" i="6"/>
  <c r="Y17" i="6"/>
  <c r="Z17" i="6"/>
  <c r="AA17" i="6"/>
  <c r="AB17" i="6"/>
  <c r="AF17" i="6"/>
  <c r="AG17" i="6"/>
  <c r="AH17" i="6"/>
  <c r="AI17" i="6"/>
  <c r="AJ17" i="6"/>
  <c r="AK17" i="6"/>
  <c r="AL17" i="6"/>
  <c r="AM17" i="6"/>
  <c r="AN17" i="6"/>
  <c r="AO17" i="6"/>
  <c r="AP17" i="6"/>
  <c r="AQ17" i="6"/>
  <c r="AR17" i="6"/>
  <c r="AS17" i="6"/>
  <c r="AT17" i="6"/>
  <c r="AU17" i="6"/>
  <c r="AV17" i="6"/>
  <c r="AW17" i="6"/>
  <c r="AX17" i="6"/>
  <c r="AY17" i="6"/>
  <c r="AZ17" i="6"/>
  <c r="BA17" i="6"/>
  <c r="U18" i="6"/>
  <c r="V18" i="6"/>
  <c r="W18" i="6"/>
  <c r="X18" i="6"/>
  <c r="Y18" i="6"/>
  <c r="Z18" i="6"/>
  <c r="AA18" i="6"/>
  <c r="AB18" i="6"/>
  <c r="AF18" i="6"/>
  <c r="AG18" i="6"/>
  <c r="AH18" i="6"/>
  <c r="AI18" i="6"/>
  <c r="AJ18" i="6"/>
  <c r="AK18" i="6"/>
  <c r="AL18" i="6"/>
  <c r="AM18" i="6"/>
  <c r="AN18" i="6"/>
  <c r="AO18" i="6"/>
  <c r="AP18" i="6"/>
  <c r="AQ18" i="6"/>
  <c r="AR18" i="6"/>
  <c r="AS18" i="6"/>
  <c r="AT18" i="6"/>
  <c r="AU18" i="6"/>
  <c r="AV18" i="6"/>
  <c r="AW18" i="6"/>
  <c r="AX18" i="6"/>
  <c r="AY18" i="6"/>
  <c r="AZ18" i="6"/>
  <c r="BA18" i="6"/>
  <c r="U19" i="6"/>
  <c r="V19" i="6"/>
  <c r="W19" i="6"/>
  <c r="X19" i="6"/>
  <c r="Y19" i="6"/>
  <c r="Z19" i="6"/>
  <c r="AA19" i="6"/>
  <c r="AB19" i="6"/>
  <c r="AF19" i="6"/>
  <c r="AG19" i="6"/>
  <c r="AH19" i="6"/>
  <c r="AI19" i="6"/>
  <c r="AJ19" i="6"/>
  <c r="AK19" i="6"/>
  <c r="AL19" i="6"/>
  <c r="AM19" i="6"/>
  <c r="AN19" i="6"/>
  <c r="AO19" i="6"/>
  <c r="AP19" i="6"/>
  <c r="AQ19" i="6"/>
  <c r="AR19" i="6"/>
  <c r="AS19" i="6"/>
  <c r="AT19" i="6"/>
  <c r="AU19" i="6"/>
  <c r="AV19" i="6"/>
  <c r="AW19" i="6"/>
  <c r="AX19" i="6"/>
  <c r="AY19" i="6"/>
  <c r="AZ19" i="6"/>
  <c r="BA19" i="6"/>
  <c r="U20" i="6"/>
  <c r="V20" i="6"/>
  <c r="W20" i="6"/>
  <c r="X20" i="6"/>
  <c r="Y20" i="6"/>
  <c r="Z20" i="6"/>
  <c r="AA20" i="6"/>
  <c r="AB20" i="6"/>
  <c r="AF20" i="6"/>
  <c r="AG20" i="6"/>
  <c r="AH20" i="6"/>
  <c r="AI20" i="6"/>
  <c r="AJ20" i="6"/>
  <c r="AK20" i="6"/>
  <c r="AL20" i="6"/>
  <c r="AM20" i="6"/>
  <c r="AN20" i="6"/>
  <c r="AO20" i="6"/>
  <c r="AP20" i="6"/>
  <c r="AQ20" i="6"/>
  <c r="AR20" i="6"/>
  <c r="AS20" i="6"/>
  <c r="AT20" i="6"/>
  <c r="AU20" i="6"/>
  <c r="AV20" i="6"/>
  <c r="AW20" i="6"/>
  <c r="AX20" i="6"/>
  <c r="AY20" i="6"/>
  <c r="AZ20" i="6"/>
  <c r="BA20" i="6"/>
  <c r="U21" i="6"/>
  <c r="V21" i="6"/>
  <c r="W21" i="6"/>
  <c r="X21" i="6"/>
  <c r="Y21" i="6"/>
  <c r="Z21" i="6"/>
  <c r="AA21" i="6"/>
  <c r="AB21" i="6"/>
  <c r="AF21" i="6"/>
  <c r="AG21" i="6"/>
  <c r="AH21" i="6"/>
  <c r="AI21" i="6"/>
  <c r="AJ21" i="6"/>
  <c r="AK21" i="6"/>
  <c r="AL21" i="6"/>
  <c r="AM21" i="6"/>
  <c r="AN21" i="6"/>
  <c r="AO21" i="6"/>
  <c r="AP21" i="6"/>
  <c r="AQ21" i="6"/>
  <c r="AR21" i="6"/>
  <c r="AS21" i="6"/>
  <c r="AT21" i="6"/>
  <c r="AU21" i="6"/>
  <c r="AV21" i="6"/>
  <c r="AW21" i="6"/>
  <c r="AX21" i="6"/>
  <c r="AY21" i="6"/>
  <c r="AZ21" i="6"/>
  <c r="BA21" i="6"/>
  <c r="U22" i="6"/>
  <c r="V22" i="6"/>
  <c r="W22" i="6"/>
  <c r="X22" i="6"/>
  <c r="Y22" i="6"/>
  <c r="Z22" i="6"/>
  <c r="AA22" i="6"/>
  <c r="AB22" i="6"/>
  <c r="AF22" i="6"/>
  <c r="AG22" i="6"/>
  <c r="AH22" i="6"/>
  <c r="AI22" i="6"/>
  <c r="AJ22" i="6"/>
  <c r="AK22" i="6"/>
  <c r="AL22" i="6"/>
  <c r="AM22" i="6"/>
  <c r="AN22" i="6"/>
  <c r="AO22" i="6"/>
  <c r="AP22" i="6"/>
  <c r="AQ22" i="6"/>
  <c r="AR22" i="6"/>
  <c r="AS22" i="6"/>
  <c r="AT22" i="6"/>
  <c r="AU22" i="6"/>
  <c r="AV22" i="6"/>
  <c r="AW22" i="6"/>
  <c r="AX22" i="6"/>
  <c r="AY22" i="6"/>
  <c r="AZ22" i="6"/>
  <c r="BA22" i="6"/>
  <c r="U23" i="6"/>
  <c r="V23" i="6"/>
  <c r="W23" i="6"/>
  <c r="X23" i="6"/>
  <c r="Y23" i="6"/>
  <c r="Z23" i="6"/>
  <c r="AA23" i="6"/>
  <c r="AB23" i="6"/>
  <c r="AF23" i="6"/>
  <c r="AG23" i="6"/>
  <c r="AH23" i="6"/>
  <c r="AI23" i="6"/>
  <c r="AJ23" i="6"/>
  <c r="AK23" i="6"/>
  <c r="AL23" i="6"/>
  <c r="AM23" i="6"/>
  <c r="AN23" i="6"/>
  <c r="AO23" i="6"/>
  <c r="AP23" i="6"/>
  <c r="AQ23" i="6"/>
  <c r="AR23" i="6"/>
  <c r="AS23" i="6"/>
  <c r="AT23" i="6"/>
  <c r="AU23" i="6"/>
  <c r="AV23" i="6"/>
  <c r="AW23" i="6"/>
  <c r="AX23" i="6"/>
  <c r="AY23" i="6"/>
  <c r="AZ23" i="6"/>
  <c r="BA23" i="6"/>
  <c r="U24" i="6"/>
  <c r="V24" i="6"/>
  <c r="W24" i="6"/>
  <c r="X24" i="6"/>
  <c r="Y24" i="6"/>
  <c r="Z24" i="6"/>
  <c r="AA24" i="6"/>
  <c r="AB24" i="6"/>
  <c r="AF24" i="6"/>
  <c r="AG24" i="6"/>
  <c r="AH24" i="6"/>
  <c r="AI24" i="6"/>
  <c r="AJ24" i="6"/>
  <c r="AK24" i="6"/>
  <c r="AL24" i="6"/>
  <c r="AM24" i="6"/>
  <c r="AN24" i="6"/>
  <c r="AO24" i="6"/>
  <c r="AP24" i="6"/>
  <c r="AQ24" i="6"/>
  <c r="AR24" i="6"/>
  <c r="AS24" i="6"/>
  <c r="AT24" i="6"/>
  <c r="AU24" i="6"/>
  <c r="AV24" i="6"/>
  <c r="AW24" i="6"/>
  <c r="AX24" i="6"/>
  <c r="AY24" i="6"/>
  <c r="AZ24" i="6"/>
  <c r="BA24" i="6"/>
  <c r="U25" i="6"/>
  <c r="V25" i="6"/>
  <c r="W25" i="6"/>
  <c r="X25" i="6"/>
  <c r="Y25" i="6"/>
  <c r="Z25" i="6"/>
  <c r="AA25" i="6"/>
  <c r="AB25" i="6"/>
  <c r="AF25" i="6"/>
  <c r="AG25" i="6"/>
  <c r="AH25" i="6"/>
  <c r="AI25" i="6"/>
  <c r="AJ25" i="6"/>
  <c r="AK25" i="6"/>
  <c r="AL25" i="6"/>
  <c r="AM25" i="6"/>
  <c r="AN25" i="6"/>
  <c r="AO25" i="6"/>
  <c r="AP25" i="6"/>
  <c r="AQ25" i="6"/>
  <c r="AR25" i="6"/>
  <c r="AS25" i="6"/>
  <c r="AT25" i="6"/>
  <c r="AU25" i="6"/>
  <c r="AV25" i="6"/>
  <c r="AW25" i="6"/>
  <c r="AX25" i="6"/>
  <c r="AY25" i="6"/>
  <c r="AZ25" i="6"/>
  <c r="BA25" i="6"/>
  <c r="U26" i="6"/>
  <c r="V26" i="6"/>
  <c r="W26" i="6"/>
  <c r="X26" i="6"/>
  <c r="Y26" i="6"/>
  <c r="Z26" i="6"/>
  <c r="AA26" i="6"/>
  <c r="AB26" i="6"/>
  <c r="AF26" i="6"/>
  <c r="AG26" i="6"/>
  <c r="AH26" i="6"/>
  <c r="AI26" i="6"/>
  <c r="AJ26" i="6"/>
  <c r="AK26" i="6"/>
  <c r="AL26" i="6"/>
  <c r="AM26" i="6"/>
  <c r="AN26" i="6"/>
  <c r="AO26" i="6"/>
  <c r="AP26" i="6"/>
  <c r="AQ26" i="6"/>
  <c r="AR26" i="6"/>
  <c r="AS26" i="6"/>
  <c r="AT26" i="6"/>
  <c r="AU26" i="6"/>
  <c r="AV26" i="6"/>
  <c r="AW26" i="6"/>
  <c r="AX26" i="6"/>
  <c r="AY26" i="6"/>
  <c r="AZ26" i="6"/>
  <c r="BA26" i="6"/>
  <c r="U27" i="6"/>
  <c r="V27" i="6"/>
  <c r="W27" i="6"/>
  <c r="X27" i="6"/>
  <c r="Y27" i="6"/>
  <c r="Z27" i="6"/>
  <c r="AA27" i="6"/>
  <c r="AB27" i="6"/>
  <c r="AF27" i="6"/>
  <c r="AG27" i="6"/>
  <c r="AH27" i="6"/>
  <c r="AI27" i="6"/>
  <c r="AJ27" i="6"/>
  <c r="AK27" i="6"/>
  <c r="AL27" i="6"/>
  <c r="AM27" i="6"/>
  <c r="AN27" i="6"/>
  <c r="AO27" i="6"/>
  <c r="AP27" i="6"/>
  <c r="AQ27" i="6"/>
  <c r="AR27" i="6"/>
  <c r="AS27" i="6"/>
  <c r="AT27" i="6"/>
  <c r="AU27" i="6"/>
  <c r="AV27" i="6"/>
  <c r="AW27" i="6"/>
  <c r="AX27" i="6"/>
  <c r="AY27" i="6"/>
  <c r="AZ27" i="6"/>
  <c r="BA27" i="6"/>
  <c r="U28" i="6"/>
  <c r="V28" i="6"/>
  <c r="W28" i="6"/>
  <c r="X28" i="6"/>
  <c r="Z28" i="6"/>
  <c r="AA28" i="6"/>
  <c r="AB28" i="6"/>
  <c r="AF28" i="6"/>
  <c r="AG28" i="6"/>
  <c r="AH28" i="6"/>
  <c r="AI28" i="6"/>
  <c r="AJ28" i="6"/>
  <c r="AK28" i="6"/>
  <c r="AL28" i="6"/>
  <c r="AM28" i="6"/>
  <c r="AN28" i="6"/>
  <c r="AO28" i="6"/>
  <c r="AP28" i="6"/>
  <c r="AQ28" i="6"/>
  <c r="AR28" i="6"/>
  <c r="AS28" i="6"/>
  <c r="AT28" i="6"/>
  <c r="AU28" i="6"/>
  <c r="AV28" i="6"/>
  <c r="AW28" i="6"/>
  <c r="AX28" i="6"/>
  <c r="AY28" i="6"/>
  <c r="AZ28" i="6"/>
  <c r="BA28" i="6"/>
  <c r="U29" i="6"/>
  <c r="V29" i="6"/>
  <c r="W29" i="6"/>
  <c r="X29" i="6"/>
  <c r="Y29" i="6"/>
  <c r="Z29" i="6"/>
  <c r="AA29" i="6"/>
  <c r="AB29" i="6"/>
  <c r="AF29" i="6"/>
  <c r="AG29" i="6"/>
  <c r="AH29" i="6"/>
  <c r="AI29" i="6"/>
  <c r="AJ29" i="6"/>
  <c r="AK29" i="6"/>
  <c r="AL29" i="6"/>
  <c r="AM29" i="6"/>
  <c r="AN29" i="6"/>
  <c r="AO29" i="6"/>
  <c r="AP29" i="6"/>
  <c r="AQ29" i="6"/>
  <c r="AR29" i="6"/>
  <c r="AS29" i="6"/>
  <c r="AT29" i="6"/>
  <c r="AU29" i="6"/>
  <c r="AV29" i="6"/>
  <c r="AW29" i="6"/>
  <c r="AX29" i="6"/>
  <c r="AY29" i="6"/>
  <c r="AZ29" i="6"/>
  <c r="BA29" i="6"/>
  <c r="AF30" i="6"/>
  <c r="AG30" i="6"/>
  <c r="AH30" i="6"/>
  <c r="AI30" i="6"/>
  <c r="AJ30" i="6"/>
  <c r="AK30" i="6"/>
  <c r="AL30" i="6"/>
  <c r="AM30" i="6"/>
  <c r="AN30" i="6"/>
  <c r="AO30" i="6"/>
  <c r="AP30" i="6"/>
  <c r="AQ30" i="6"/>
  <c r="AR30" i="6"/>
  <c r="AS30" i="6"/>
  <c r="AT30" i="6"/>
  <c r="AU30" i="6"/>
  <c r="AV30" i="6"/>
  <c r="AW30" i="6"/>
  <c r="AX30" i="6"/>
  <c r="AY30" i="6"/>
  <c r="AZ30" i="6"/>
  <c r="BA30" i="6"/>
  <c r="AF31" i="6"/>
  <c r="AG31" i="6"/>
  <c r="AH31" i="6"/>
  <c r="AI31" i="6"/>
  <c r="AJ31" i="6"/>
  <c r="AK31" i="6"/>
  <c r="AL31" i="6"/>
  <c r="AM31" i="6"/>
  <c r="AN31" i="6"/>
  <c r="AO31" i="6"/>
  <c r="AP31" i="6"/>
  <c r="AQ31" i="6"/>
  <c r="AR31" i="6"/>
  <c r="AS31" i="6"/>
  <c r="AT31" i="6"/>
  <c r="AU31" i="6"/>
  <c r="AV31" i="6"/>
  <c r="AW31" i="6"/>
  <c r="AX31" i="6"/>
  <c r="AY31" i="6"/>
  <c r="AZ31" i="6"/>
  <c r="BA31" i="6"/>
  <c r="AF32" i="6"/>
  <c r="AG32" i="6"/>
  <c r="AH32" i="6"/>
  <c r="AI32" i="6"/>
  <c r="AJ32" i="6"/>
  <c r="AK32" i="6"/>
  <c r="AL32" i="6"/>
  <c r="AM32" i="6"/>
  <c r="AN32" i="6"/>
  <c r="AO32" i="6"/>
  <c r="AP32" i="6"/>
  <c r="AQ32" i="6"/>
  <c r="AR32" i="6"/>
  <c r="AS32" i="6"/>
  <c r="AT32" i="6"/>
  <c r="AU32" i="6"/>
  <c r="AV32" i="6"/>
  <c r="AW32" i="6"/>
  <c r="AX32" i="6"/>
  <c r="AY32" i="6"/>
  <c r="AZ32" i="6"/>
  <c r="BA32" i="6"/>
  <c r="AF33" i="6"/>
  <c r="AG33" i="6"/>
  <c r="AH33" i="6"/>
  <c r="AI33" i="6"/>
  <c r="AJ33" i="6"/>
  <c r="AK33" i="6"/>
  <c r="AL33" i="6"/>
  <c r="AM33" i="6"/>
  <c r="AN33" i="6"/>
  <c r="AO33" i="6"/>
  <c r="AP33" i="6"/>
  <c r="AQ33" i="6"/>
  <c r="AR33" i="6"/>
  <c r="AS33" i="6"/>
  <c r="AT33" i="6"/>
  <c r="AU33" i="6"/>
  <c r="AV33" i="6"/>
  <c r="AW33" i="6"/>
  <c r="AX33" i="6"/>
  <c r="AY33" i="6"/>
  <c r="AZ33" i="6"/>
  <c r="BA33" i="6"/>
  <c r="AF34" i="6"/>
  <c r="AG34" i="6"/>
  <c r="AH34" i="6"/>
  <c r="AI34" i="6"/>
  <c r="AJ34" i="6"/>
  <c r="AK34" i="6"/>
  <c r="AL34" i="6"/>
  <c r="AM34" i="6"/>
  <c r="AN34" i="6"/>
  <c r="AO34" i="6"/>
  <c r="AP34" i="6"/>
  <c r="AQ34" i="6"/>
  <c r="AR34" i="6"/>
  <c r="AS34" i="6"/>
  <c r="AT34" i="6"/>
  <c r="AU34" i="6"/>
  <c r="AV34" i="6"/>
  <c r="AW34" i="6"/>
  <c r="AX34" i="6"/>
  <c r="AY34" i="6"/>
  <c r="AZ34" i="6"/>
  <c r="BA34" i="6"/>
  <c r="AF35" i="6"/>
  <c r="AG35" i="6"/>
  <c r="AH35" i="6"/>
  <c r="AI35" i="6"/>
  <c r="AJ35" i="6"/>
  <c r="AK35" i="6"/>
  <c r="AL35" i="6"/>
  <c r="AM35" i="6"/>
  <c r="AN35" i="6"/>
  <c r="AO35" i="6"/>
  <c r="AP35" i="6"/>
  <c r="AQ35" i="6"/>
  <c r="AR35" i="6"/>
  <c r="AS35" i="6"/>
  <c r="AT35" i="6"/>
  <c r="AU35" i="6"/>
  <c r="AV35" i="6"/>
  <c r="AW35" i="6"/>
  <c r="AX35" i="6"/>
  <c r="AY35" i="6"/>
  <c r="AZ35" i="6"/>
  <c r="BA35" i="6"/>
  <c r="AF36" i="6"/>
  <c r="AG36" i="6"/>
  <c r="AH36" i="6"/>
  <c r="AI36" i="6"/>
  <c r="AJ36" i="6"/>
  <c r="AK36" i="6"/>
  <c r="AL36" i="6"/>
  <c r="AM36" i="6"/>
  <c r="AN36" i="6"/>
  <c r="AO36" i="6"/>
  <c r="AP36" i="6"/>
  <c r="AQ36" i="6"/>
  <c r="AR36" i="6"/>
  <c r="AS36" i="6"/>
  <c r="AT36" i="6"/>
  <c r="AU36" i="6"/>
  <c r="AV36" i="6"/>
  <c r="AW36" i="6"/>
  <c r="AX36" i="6"/>
  <c r="AY36" i="6"/>
  <c r="AZ36" i="6"/>
  <c r="BA36" i="6"/>
  <c r="AF37" i="6"/>
  <c r="AG37" i="6"/>
  <c r="AH37" i="6"/>
  <c r="AI37" i="6"/>
  <c r="AJ37" i="6"/>
  <c r="AK37" i="6"/>
  <c r="AL37" i="6"/>
  <c r="AM37" i="6"/>
  <c r="AN37" i="6"/>
  <c r="AO37" i="6"/>
  <c r="AP37" i="6"/>
  <c r="AQ37" i="6"/>
  <c r="AR37" i="6"/>
  <c r="AS37" i="6"/>
  <c r="AT37" i="6"/>
  <c r="AU37" i="6"/>
  <c r="AV37" i="6"/>
  <c r="AW37" i="6"/>
  <c r="AX37" i="6"/>
  <c r="AY37" i="6"/>
  <c r="AZ37" i="6"/>
  <c r="BA37" i="6"/>
  <c r="AF38" i="6"/>
  <c r="AG38" i="6"/>
  <c r="AH38" i="6"/>
  <c r="AI38" i="6"/>
  <c r="AJ38" i="6"/>
  <c r="AK38" i="6"/>
  <c r="AL38" i="6"/>
  <c r="AM38" i="6"/>
  <c r="AN38" i="6"/>
  <c r="AO38" i="6"/>
  <c r="AP38" i="6"/>
  <c r="AQ38" i="6"/>
  <c r="AR38" i="6"/>
  <c r="AS38" i="6"/>
  <c r="AT38" i="6"/>
  <c r="AU38" i="6"/>
  <c r="AV38" i="6"/>
  <c r="AW38" i="6"/>
  <c r="AX38" i="6"/>
  <c r="AY38" i="6"/>
  <c r="AZ38" i="6"/>
  <c r="BA38" i="6"/>
  <c r="AF39" i="6"/>
  <c r="AG39" i="6"/>
  <c r="AH39" i="6"/>
  <c r="AI39" i="6"/>
  <c r="AJ39" i="6"/>
  <c r="AK39" i="6"/>
  <c r="AL39" i="6"/>
  <c r="AM39" i="6"/>
  <c r="AN39" i="6"/>
  <c r="AO39" i="6"/>
  <c r="AP39" i="6"/>
  <c r="AQ39" i="6"/>
  <c r="AR39" i="6"/>
  <c r="AS39" i="6"/>
  <c r="AT39" i="6"/>
  <c r="AU39" i="6"/>
  <c r="AV39" i="6"/>
  <c r="AW39" i="6"/>
  <c r="AX39" i="6"/>
  <c r="AY39" i="6"/>
  <c r="AZ39" i="6"/>
  <c r="BA39" i="6"/>
  <c r="D50" i="6"/>
  <c r="F50" i="6"/>
  <c r="H50" i="6"/>
  <c r="J50" i="6"/>
  <c r="L50" i="6"/>
  <c r="N50" i="6"/>
  <c r="P50" i="6"/>
  <c r="R50" i="6"/>
  <c r="T50" i="6"/>
  <c r="D51" i="6"/>
  <c r="F51" i="6"/>
  <c r="H51" i="6"/>
  <c r="J51" i="6"/>
  <c r="L51" i="6"/>
  <c r="N51" i="6"/>
  <c r="P51" i="6"/>
  <c r="R51" i="6"/>
  <c r="D52" i="6"/>
  <c r="F52" i="6"/>
  <c r="H52" i="6"/>
  <c r="J52" i="6"/>
  <c r="L52" i="6"/>
  <c r="N52" i="6"/>
  <c r="P52" i="6"/>
  <c r="R52" i="6"/>
  <c r="T52" i="6"/>
  <c r="D53" i="6"/>
  <c r="F53" i="6"/>
  <c r="H53" i="6"/>
  <c r="J53" i="6"/>
  <c r="L53" i="6"/>
  <c r="N53" i="6"/>
  <c r="P53" i="6"/>
  <c r="R53" i="6"/>
  <c r="T53" i="6"/>
  <c r="D54" i="6"/>
  <c r="F54" i="6"/>
  <c r="H54" i="6"/>
  <c r="J54" i="6"/>
  <c r="L54" i="6"/>
  <c r="N54" i="6"/>
  <c r="P54" i="6"/>
  <c r="R54" i="6"/>
  <c r="T54" i="6"/>
  <c r="D55" i="6"/>
  <c r="F55" i="6"/>
  <c r="H55" i="6"/>
  <c r="J55" i="6"/>
  <c r="L55" i="6"/>
  <c r="N55" i="6"/>
  <c r="P55" i="6"/>
  <c r="R55" i="6"/>
  <c r="T55" i="6"/>
  <c r="D56" i="6"/>
  <c r="F56" i="6"/>
  <c r="H56" i="6"/>
  <c r="J56" i="6"/>
  <c r="L56" i="6"/>
  <c r="N56" i="6"/>
  <c r="P56" i="6"/>
  <c r="R56" i="6"/>
  <c r="T56" i="6"/>
  <c r="D57" i="6"/>
  <c r="F57" i="6"/>
  <c r="H57" i="6"/>
  <c r="J57" i="6"/>
  <c r="L57" i="6"/>
  <c r="N57" i="6"/>
  <c r="P57" i="6"/>
  <c r="R57" i="6"/>
  <c r="T57" i="6"/>
  <c r="D58" i="6"/>
  <c r="F58" i="6"/>
  <c r="H58" i="6"/>
  <c r="J58" i="6"/>
  <c r="L58" i="6"/>
  <c r="N58" i="6"/>
  <c r="P58" i="6"/>
  <c r="R58" i="6"/>
  <c r="T58" i="6"/>
  <c r="D59" i="6"/>
  <c r="F59" i="6"/>
  <c r="H59" i="6"/>
  <c r="J59" i="6"/>
  <c r="L59" i="6"/>
  <c r="N59" i="6"/>
  <c r="P59" i="6"/>
  <c r="R59" i="6"/>
  <c r="T59" i="6"/>
  <c r="D60" i="6"/>
  <c r="F60" i="6"/>
  <c r="H60" i="6"/>
  <c r="J60" i="6"/>
  <c r="L60" i="6"/>
  <c r="N60" i="6"/>
  <c r="P60" i="6"/>
  <c r="R60" i="6"/>
  <c r="T60" i="6"/>
  <c r="D61" i="6"/>
  <c r="F61" i="6"/>
  <c r="H61" i="6"/>
  <c r="J61" i="6"/>
  <c r="L61" i="6"/>
  <c r="N61" i="6"/>
  <c r="P61" i="6"/>
  <c r="R61" i="6"/>
  <c r="T61" i="6"/>
  <c r="D62" i="6"/>
  <c r="F62" i="6"/>
  <c r="H62" i="6"/>
  <c r="J62" i="6"/>
  <c r="L62" i="6"/>
  <c r="N62" i="6"/>
  <c r="P62" i="6"/>
  <c r="R62" i="6"/>
  <c r="T62" i="6"/>
  <c r="D63" i="6"/>
  <c r="F63" i="6"/>
  <c r="H63" i="6"/>
  <c r="J63" i="6"/>
  <c r="L63" i="6"/>
  <c r="N63" i="6"/>
  <c r="P63" i="6"/>
  <c r="R63" i="6"/>
  <c r="T63" i="6"/>
  <c r="D64" i="6"/>
  <c r="F64" i="6"/>
  <c r="H64" i="6"/>
  <c r="J64" i="6"/>
  <c r="L64" i="6"/>
  <c r="N64" i="6"/>
  <c r="P64" i="6"/>
  <c r="R64" i="6"/>
  <c r="T64" i="6"/>
  <c r="D65" i="6"/>
  <c r="F65" i="6"/>
  <c r="H65" i="6"/>
  <c r="J65" i="6"/>
  <c r="L65" i="6"/>
  <c r="N65" i="6"/>
  <c r="P65" i="6"/>
  <c r="R65" i="6"/>
  <c r="T65" i="6"/>
  <c r="D66" i="6"/>
  <c r="F66" i="6"/>
  <c r="H66" i="6"/>
  <c r="J66" i="6"/>
  <c r="L66" i="6"/>
  <c r="N66" i="6"/>
  <c r="P66" i="6"/>
  <c r="R66" i="6"/>
  <c r="T66" i="6"/>
  <c r="P36" i="7"/>
  <c r="H31" i="7"/>
  <c r="T29" i="7"/>
  <c r="R29" i="7"/>
  <c r="T33" i="7"/>
  <c r="F28" i="7"/>
  <c r="R28" i="7"/>
  <c r="D27" i="7"/>
  <c r="N38" i="7"/>
  <c r="D30" i="7"/>
  <c r="H34" i="7"/>
  <c r="F27" i="7"/>
  <c r="P26" i="7"/>
  <c r="T40" i="7"/>
  <c r="N37" i="7"/>
  <c r="J39" i="7"/>
  <c r="F31" i="7"/>
  <c r="L27" i="7"/>
  <c r="J29" i="7"/>
  <c r="N27" i="7"/>
  <c r="F36" i="7"/>
  <c r="D37" i="7"/>
  <c r="F35" i="7"/>
  <c r="F40" i="7"/>
  <c r="L26" i="7"/>
  <c r="J32" i="7"/>
  <c r="H32" i="7"/>
  <c r="J35" i="7"/>
  <c r="L34" i="7"/>
  <c r="R39" i="7"/>
  <c r="H26" i="7"/>
  <c r="N35" i="7"/>
  <c r="P40" i="7"/>
  <c r="D32" i="7"/>
  <c r="T35" i="7"/>
  <c r="D31" i="7"/>
  <c r="F30" i="7"/>
  <c r="T30" i="7"/>
  <c r="D34" i="7"/>
  <c r="P34" i="7"/>
  <c r="J37" i="7"/>
  <c r="D33" i="7"/>
  <c r="F37" i="7"/>
  <c r="J28" i="7"/>
  <c r="P39" i="7"/>
  <c r="F39" i="7"/>
  <c r="N31" i="7"/>
  <c r="J30" i="7"/>
  <c r="N34" i="7"/>
  <c r="L31" i="7"/>
  <c r="N26" i="7"/>
  <c r="D28" i="7"/>
  <c r="F34" i="7"/>
  <c r="N36" i="7"/>
  <c r="D40" i="7"/>
  <c r="D36" i="7"/>
  <c r="L36" i="7"/>
  <c r="T28" i="7"/>
  <c r="P35" i="7"/>
  <c r="T36" i="7"/>
  <c r="L39" i="7"/>
  <c r="J33" i="7"/>
  <c r="T38" i="7"/>
  <c r="T26" i="7"/>
  <c r="L37" i="7"/>
  <c r="H27" i="7"/>
  <c r="L30" i="7"/>
  <c r="T32" i="7"/>
  <c r="R38" i="7"/>
  <c r="R37" i="7"/>
  <c r="H29" i="7"/>
  <c r="H37" i="7"/>
  <c r="N33" i="7"/>
  <c r="D29" i="7"/>
  <c r="N39" i="7"/>
  <c r="R33" i="7"/>
  <c r="F26" i="7"/>
  <c r="H35" i="7"/>
  <c r="H30" i="7"/>
  <c r="N32" i="7"/>
  <c r="T31" i="7"/>
  <c r="H39" i="7"/>
  <c r="P31" i="7"/>
  <c r="F29" i="7"/>
  <c r="L38" i="7"/>
  <c r="J34" i="7"/>
  <c r="T39" i="7"/>
  <c r="H33" i="7"/>
  <c r="P28" i="7"/>
  <c r="J26" i="7"/>
  <c r="N40" i="7"/>
  <c r="R36" i="7"/>
  <c r="R26" i="7"/>
  <c r="F33" i="7"/>
  <c r="R35" i="7"/>
  <c r="J27" i="7"/>
  <c r="H38" i="7"/>
  <c r="P27" i="7"/>
  <c r="T37" i="7"/>
  <c r="R31" i="7"/>
  <c r="P37" i="7"/>
  <c r="P32" i="7"/>
  <c r="R40" i="7"/>
  <c r="J38" i="7"/>
  <c r="L35" i="7"/>
  <c r="P33" i="7"/>
  <c r="J31" i="7"/>
  <c r="N28" i="7"/>
  <c r="L28" i="7"/>
  <c r="L29" i="7"/>
  <c r="H40" i="7"/>
  <c r="T27" i="7"/>
  <c r="R27" i="7"/>
  <c r="N29" i="7"/>
  <c r="D38" i="7"/>
  <c r="H36" i="7"/>
  <c r="L33" i="7"/>
  <c r="F38" i="7"/>
  <c r="P29" i="7"/>
  <c r="R30" i="7"/>
  <c r="J36" i="7"/>
  <c r="P30" i="7"/>
  <c r="F32" i="7"/>
  <c r="T34" i="7"/>
  <c r="R32" i="7"/>
  <c r="R34" i="7"/>
  <c r="J40" i="7"/>
  <c r="D26" i="7"/>
  <c r="D39" i="7"/>
  <c r="D35" i="7"/>
  <c r="L32" i="7"/>
  <c r="P38" i="7"/>
  <c r="U15" i="7"/>
  <c r="N30" i="7"/>
  <c r="H28" i="7"/>
  <c r="AV53" i="6" l="1"/>
  <c r="AR53" i="6"/>
  <c r="AN53" i="6"/>
  <c r="AJ53" i="6"/>
  <c r="AF53" i="6"/>
  <c r="F66" i="1"/>
  <c r="N41" i="7"/>
  <c r="P41" i="7"/>
  <c r="J41" i="7"/>
  <c r="R41" i="7"/>
  <c r="F41" i="7"/>
  <c r="H41" i="7"/>
  <c r="D41" i="7"/>
  <c r="L41" i="7"/>
  <c r="T41" i="7"/>
  <c r="AX53" i="6"/>
  <c r="AT53" i="6"/>
  <c r="AP53" i="6"/>
  <c r="AL53" i="6"/>
  <c r="AH53" i="6"/>
  <c r="AJ54" i="6"/>
  <c r="AY53" i="6"/>
  <c r="AI53" i="6"/>
  <c r="AU53" i="6"/>
  <c r="AQ53" i="6"/>
  <c r="AM53" i="6"/>
  <c r="AW53" i="6"/>
  <c r="AS53" i="6"/>
  <c r="AO53" i="6"/>
  <c r="AK53" i="6"/>
  <c r="AG53" i="6"/>
  <c r="AW51" i="6"/>
  <c r="AS51" i="6"/>
  <c r="AO51" i="6"/>
  <c r="AK51" i="6"/>
  <c r="AG51" i="6"/>
  <c r="AY51" i="6"/>
  <c r="AQ51" i="6"/>
  <c r="AI51" i="6"/>
  <c r="AV51" i="6"/>
  <c r="AR51" i="6"/>
  <c r="AN51" i="6"/>
  <c r="AJ51" i="6"/>
  <c r="AF51" i="6"/>
  <c r="AH51" i="6"/>
  <c r="AX51" i="6"/>
  <c r="AT51" i="6"/>
  <c r="AP51" i="6"/>
  <c r="AL51" i="6"/>
  <c r="AU51" i="6"/>
  <c r="AM51" i="6"/>
  <c r="AH50" i="6"/>
  <c r="T67" i="6"/>
  <c r="AF52" i="6"/>
  <c r="AR52" i="6"/>
  <c r="AJ52" i="6"/>
  <c r="AX52" i="6"/>
  <c r="AT52" i="6"/>
  <c r="AP52" i="6"/>
  <c r="AL52" i="6"/>
  <c r="AH52" i="6"/>
  <c r="AV52" i="6"/>
  <c r="AN52" i="6"/>
  <c r="P67" i="6"/>
  <c r="AR54" i="6"/>
  <c r="AN54" i="6"/>
  <c r="AY54" i="6"/>
  <c r="AQ54" i="6"/>
  <c r="AM54" i="6"/>
  <c r="L67" i="6"/>
  <c r="AX54" i="6"/>
  <c r="AT54" i="6"/>
  <c r="AP54" i="6"/>
  <c r="AL54" i="6"/>
  <c r="AH54" i="6"/>
  <c r="AV54" i="6"/>
  <c r="AF54" i="6"/>
  <c r="AU54" i="6"/>
  <c r="AI54" i="6"/>
  <c r="N67" i="6"/>
  <c r="AW54" i="6"/>
  <c r="AS54" i="6"/>
  <c r="AO54" i="6"/>
  <c r="AK54" i="6"/>
  <c r="AG54" i="6"/>
  <c r="H67" i="6"/>
  <c r="AO52" i="6"/>
  <c r="AK52" i="6"/>
  <c r="AW52" i="6"/>
  <c r="AS52" i="6"/>
  <c r="AG52" i="6"/>
  <c r="AY52" i="6"/>
  <c r="AU52" i="6"/>
  <c r="AQ52" i="6"/>
  <c r="AM52" i="6"/>
  <c r="AI52" i="6"/>
  <c r="AF50" i="6"/>
  <c r="AX50" i="6"/>
  <c r="AT50" i="6"/>
  <c r="AP50" i="6"/>
  <c r="AL50" i="6"/>
  <c r="AR50" i="6"/>
  <c r="AN50" i="6"/>
  <c r="AJ50" i="6"/>
  <c r="R67" i="6"/>
  <c r="AV50" i="6"/>
  <c r="AW50" i="6"/>
  <c r="AO50" i="6"/>
  <c r="AG50" i="6"/>
  <c r="AS50" i="6"/>
  <c r="AK50" i="6"/>
  <c r="AY50" i="6"/>
  <c r="AU50" i="6"/>
  <c r="AQ50" i="6"/>
  <c r="AM50" i="6"/>
  <c r="AI50" i="6"/>
  <c r="J67" i="6"/>
  <c r="F67" i="6"/>
  <c r="D67" i="6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D39" i="1"/>
  <c r="BD38" i="1"/>
  <c r="BD37" i="1"/>
  <c r="BD36" i="1"/>
  <c r="BD35" i="1"/>
  <c r="BD34" i="1"/>
  <c r="BD33" i="1"/>
  <c r="BD32" i="1"/>
  <c r="BD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D18" i="1"/>
  <c r="BD17" i="1"/>
  <c r="BD16" i="1"/>
  <c r="BD15" i="1"/>
  <c r="BD14" i="1"/>
  <c r="BD12" i="1"/>
  <c r="BD11" i="1"/>
  <c r="BD10" i="1"/>
  <c r="AG55" i="6" l="1"/>
  <c r="AJ55" i="6"/>
  <c r="AV55" i="6"/>
  <c r="AN55" i="6"/>
  <c r="AF55" i="6"/>
  <c r="AT55" i="6"/>
  <c r="AM55" i="6"/>
  <c r="AH55" i="6"/>
  <c r="AX55" i="6"/>
  <c r="AR55" i="6"/>
  <c r="AQ55" i="6"/>
  <c r="AS55" i="6"/>
  <c r="AU55" i="6"/>
  <c r="AY55" i="6"/>
  <c r="AO55" i="6"/>
  <c r="AP55" i="6"/>
  <c r="AL55" i="6"/>
  <c r="AI55" i="6"/>
  <c r="AW55" i="6"/>
  <c r="AK55" i="6"/>
  <c r="BB39" i="1"/>
  <c r="BB38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A39" i="1"/>
  <c r="BA38" i="1"/>
  <c r="BA37" i="1"/>
  <c r="BA36" i="1"/>
  <c r="BA35" i="1"/>
  <c r="BA34" i="1"/>
  <c r="BA33" i="1"/>
  <c r="BA32" i="1"/>
  <c r="BA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AZ39" i="1"/>
  <c r="AZ38" i="1"/>
  <c r="AZ37" i="1"/>
  <c r="AZ36" i="1"/>
  <c r="AZ35" i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Y39" i="1"/>
  <c r="AY38" i="1"/>
  <c r="AY37" i="1"/>
  <c r="AY36" i="1"/>
  <c r="AY35" i="1"/>
  <c r="AY34" i="1"/>
  <c r="AY33" i="1"/>
  <c r="AY32" i="1"/>
  <c r="AY31" i="1"/>
  <c r="AY30" i="1"/>
  <c r="AY29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W39" i="1"/>
  <c r="AW38" i="1"/>
  <c r="AW37" i="1"/>
  <c r="AW36" i="1"/>
  <c r="AW35" i="1"/>
  <c r="AW34" i="1"/>
  <c r="AW33" i="1"/>
  <c r="AW32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U39" i="1"/>
  <c r="AU38" i="1"/>
  <c r="AU37" i="1"/>
  <c r="AU36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S39" i="1"/>
  <c r="AS38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1" i="1"/>
  <c r="AR19" i="1"/>
  <c r="AR18" i="1"/>
  <c r="AR17" i="1"/>
  <c r="AR16" i="1"/>
  <c r="AR15" i="1"/>
  <c r="AR14" i="1"/>
  <c r="AR13" i="1"/>
  <c r="AR12" i="1"/>
  <c r="AR11" i="1"/>
  <c r="AR1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P39" i="1"/>
  <c r="AP38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10" i="1"/>
  <c r="AA10" i="1"/>
  <c r="U15" i="1"/>
  <c r="AA15" i="1" s="1"/>
  <c r="U16" i="1"/>
  <c r="AA16" i="1" s="1"/>
  <c r="U17" i="1"/>
  <c r="AA17" i="1" s="1"/>
  <c r="AA18" i="1"/>
  <c r="AA19" i="1"/>
  <c r="U20" i="1"/>
  <c r="AA20" i="1" s="1"/>
  <c r="U21" i="1"/>
  <c r="AA21" i="1" s="1"/>
  <c r="U22" i="1"/>
  <c r="AA22" i="1" s="1"/>
  <c r="U23" i="1"/>
  <c r="AA23" i="1" s="1"/>
  <c r="U24" i="1"/>
  <c r="AA24" i="1" s="1"/>
  <c r="U25" i="1"/>
  <c r="AA25" i="1" s="1"/>
  <c r="U26" i="1"/>
  <c r="AA26" i="1" s="1"/>
  <c r="U27" i="1"/>
  <c r="AA27" i="1" s="1"/>
  <c r="U30" i="1"/>
  <c r="AA30" i="1" s="1"/>
  <c r="U31" i="1"/>
  <c r="AA31" i="1" s="1"/>
  <c r="U32" i="1"/>
  <c r="AA32" i="1" s="1"/>
  <c r="U33" i="1"/>
  <c r="AA33" i="1" s="1"/>
  <c r="U34" i="1"/>
  <c r="AA34" i="1" s="1"/>
  <c r="U35" i="1"/>
  <c r="AA35" i="1" s="1"/>
  <c r="U11" i="1"/>
  <c r="AA11" i="1" s="1"/>
  <c r="U12" i="1"/>
  <c r="AA12" i="1" s="1"/>
  <c r="U13" i="1"/>
  <c r="AA13" i="1" s="1"/>
  <c r="U14" i="1"/>
  <c r="AA14" i="1" s="1"/>
  <c r="V10" i="1"/>
  <c r="W30" i="1"/>
  <c r="U40" i="1"/>
  <c r="W24" i="1" l="1"/>
  <c r="Y35" i="1"/>
  <c r="L125" i="4" l="1"/>
  <c r="L126" i="4"/>
  <c r="L127" i="4"/>
  <c r="L128" i="4"/>
  <c r="L124" i="4"/>
  <c r="M125" i="4"/>
  <c r="N125" i="4"/>
  <c r="O125" i="4"/>
  <c r="P125" i="4"/>
  <c r="Q125" i="4"/>
  <c r="M126" i="4"/>
  <c r="N126" i="4"/>
  <c r="P126" i="4"/>
  <c r="Q126" i="4"/>
  <c r="N127" i="4"/>
  <c r="O127" i="4"/>
  <c r="P127" i="4"/>
  <c r="Q127" i="4"/>
  <c r="M128" i="4"/>
  <c r="N128" i="4"/>
  <c r="O128" i="4"/>
  <c r="P128" i="4"/>
  <c r="Q128" i="4"/>
  <c r="Q124" i="4"/>
  <c r="P124" i="4"/>
  <c r="N124" i="4"/>
  <c r="M124" i="4"/>
  <c r="G10" i="4"/>
  <c r="P10" i="4"/>
  <c r="O126" i="4"/>
  <c r="O124" i="4"/>
  <c r="M127" i="4"/>
  <c r="G108" i="3"/>
  <c r="H108" i="3"/>
  <c r="M90" i="3"/>
  <c r="N90" i="3"/>
  <c r="M91" i="3"/>
  <c r="N91" i="3"/>
  <c r="M92" i="3"/>
  <c r="N92" i="3"/>
  <c r="M93" i="3"/>
  <c r="N93" i="3"/>
  <c r="N89" i="3"/>
  <c r="M89" i="3"/>
  <c r="K90" i="3"/>
  <c r="L90" i="3"/>
  <c r="K91" i="3"/>
  <c r="L91" i="3"/>
  <c r="K92" i="3"/>
  <c r="L92" i="3"/>
  <c r="K93" i="3"/>
  <c r="L93" i="3"/>
  <c r="I90" i="3"/>
  <c r="J90" i="3"/>
  <c r="I91" i="3"/>
  <c r="J91" i="3"/>
  <c r="I92" i="3"/>
  <c r="J92" i="3"/>
  <c r="I93" i="3"/>
  <c r="J93" i="3"/>
  <c r="G90" i="3"/>
  <c r="H90" i="3"/>
  <c r="G91" i="3"/>
  <c r="H91" i="3"/>
  <c r="G92" i="3"/>
  <c r="H92" i="3"/>
  <c r="G93" i="3"/>
  <c r="H93" i="3"/>
  <c r="H89" i="3"/>
  <c r="G89" i="3"/>
  <c r="E90" i="3"/>
  <c r="F90" i="3"/>
  <c r="E91" i="3"/>
  <c r="F91" i="3"/>
  <c r="E92" i="3"/>
  <c r="F92" i="3"/>
  <c r="E93" i="3"/>
  <c r="F93" i="3"/>
  <c r="C90" i="3"/>
  <c r="D90" i="3"/>
  <c r="C91" i="3"/>
  <c r="D91" i="3"/>
  <c r="C92" i="3"/>
  <c r="D92" i="3"/>
  <c r="C93" i="3"/>
  <c r="D93" i="3"/>
  <c r="M105" i="3"/>
  <c r="N105" i="3"/>
  <c r="C80" i="3"/>
  <c r="D80" i="3"/>
  <c r="C81" i="3"/>
  <c r="D81" i="3"/>
  <c r="M71" i="3"/>
  <c r="N71" i="3"/>
  <c r="M72" i="3"/>
  <c r="N72" i="3"/>
  <c r="N70" i="3"/>
  <c r="M70" i="3"/>
  <c r="K60" i="3"/>
  <c r="L60" i="3"/>
  <c r="K59" i="3"/>
  <c r="L59" i="3"/>
  <c r="C19" i="3"/>
  <c r="D19" i="3"/>
  <c r="D7" i="3"/>
  <c r="C7" i="3"/>
  <c r="V12" i="1" l="1"/>
  <c r="W12" i="1"/>
  <c r="X12" i="1"/>
  <c r="Y12" i="1"/>
  <c r="Z12" i="1"/>
  <c r="AB12" i="1"/>
  <c r="AC12" i="1"/>
  <c r="V20" i="1"/>
  <c r="W20" i="1"/>
  <c r="X20" i="1"/>
  <c r="Y20" i="1"/>
  <c r="Z20" i="1"/>
  <c r="AB20" i="1"/>
  <c r="AC20" i="1"/>
  <c r="G97" i="3"/>
  <c r="H97" i="3"/>
  <c r="I35" i="3" l="1"/>
  <c r="J35" i="3"/>
  <c r="I36" i="3"/>
  <c r="J36" i="3"/>
  <c r="K24" i="3"/>
  <c r="L24" i="3"/>
  <c r="J24" i="3"/>
  <c r="I23" i="3"/>
  <c r="I24" i="3"/>
  <c r="I22" i="3"/>
  <c r="J23" i="3"/>
  <c r="J22" i="3"/>
  <c r="E88" i="1" l="1"/>
  <c r="G88" i="1" l="1"/>
  <c r="F88" i="1"/>
  <c r="D88" i="1"/>
  <c r="M11" i="3" l="1"/>
  <c r="N11" i="3"/>
  <c r="M12" i="3"/>
  <c r="N12" i="3"/>
  <c r="N10" i="3"/>
  <c r="M10" i="3"/>
  <c r="M47" i="3"/>
  <c r="N47" i="3"/>
  <c r="M48" i="3"/>
  <c r="N48" i="3"/>
  <c r="N46" i="3"/>
  <c r="M46" i="3"/>
  <c r="M59" i="3"/>
  <c r="N59" i="3"/>
  <c r="M60" i="3"/>
  <c r="N60" i="3"/>
  <c r="N58" i="3"/>
  <c r="M58" i="3"/>
  <c r="M95" i="3"/>
  <c r="N95" i="3"/>
  <c r="M96" i="3"/>
  <c r="N96" i="3"/>
  <c r="N94" i="3"/>
  <c r="M94" i="3"/>
  <c r="M107" i="3"/>
  <c r="N107" i="3"/>
  <c r="M108" i="3"/>
  <c r="N108" i="3"/>
  <c r="N106" i="3"/>
  <c r="M106" i="3"/>
  <c r="C83" i="3"/>
  <c r="D83" i="3"/>
  <c r="E83" i="3"/>
  <c r="F83" i="3"/>
  <c r="G83" i="3"/>
  <c r="H83" i="3"/>
  <c r="I83" i="3"/>
  <c r="J83" i="3"/>
  <c r="K83" i="3"/>
  <c r="L83" i="3"/>
  <c r="M83" i="3"/>
  <c r="N83" i="3"/>
  <c r="C84" i="3"/>
  <c r="D84" i="3"/>
  <c r="E84" i="3"/>
  <c r="F84" i="3"/>
  <c r="G84" i="3"/>
  <c r="H84" i="3"/>
  <c r="I84" i="3"/>
  <c r="J84" i="3"/>
  <c r="K84" i="3"/>
  <c r="L84" i="3"/>
  <c r="M84" i="3"/>
  <c r="N84" i="3"/>
  <c r="N82" i="3"/>
  <c r="M82" i="3"/>
  <c r="L82" i="3"/>
  <c r="K82" i="3"/>
  <c r="J82" i="3"/>
  <c r="I82" i="3"/>
  <c r="H82" i="3"/>
  <c r="G82" i="3"/>
  <c r="F82" i="3"/>
  <c r="E82" i="3"/>
  <c r="D82" i="3"/>
  <c r="C82" i="3"/>
  <c r="H38" i="4"/>
  <c r="H23" i="4"/>
  <c r="H36" i="4"/>
  <c r="H22" i="4"/>
  <c r="H35" i="4"/>
  <c r="H80" i="4"/>
  <c r="Q80" i="4"/>
  <c r="H93" i="4"/>
  <c r="H66" i="4"/>
  <c r="Q66" i="4"/>
  <c r="H52" i="4"/>
  <c r="Q105" i="4"/>
  <c r="H79" i="4"/>
  <c r="Q79" i="4"/>
  <c r="H92" i="4"/>
  <c r="H65" i="4"/>
  <c r="Q65" i="4"/>
  <c r="H51" i="4"/>
  <c r="Q104" i="4"/>
  <c r="H78" i="4"/>
  <c r="Q78" i="4"/>
  <c r="H91" i="4"/>
  <c r="H64" i="4"/>
  <c r="Q64" i="4"/>
  <c r="H50" i="4"/>
  <c r="Q103" i="4"/>
  <c r="H77" i="4"/>
  <c r="Q77" i="4"/>
  <c r="H90" i="4"/>
  <c r="H63" i="4"/>
  <c r="Q63" i="4"/>
  <c r="H49" i="4"/>
  <c r="G80" i="4"/>
  <c r="P80" i="4"/>
  <c r="G25" i="4"/>
  <c r="G93" i="4"/>
  <c r="G66" i="4"/>
  <c r="P66" i="4"/>
  <c r="G38" i="4"/>
  <c r="G52" i="4"/>
  <c r="G79" i="4"/>
  <c r="P79" i="4"/>
  <c r="G24" i="4"/>
  <c r="G92" i="4"/>
  <c r="G65" i="4"/>
  <c r="P65" i="4"/>
  <c r="G37" i="4"/>
  <c r="G51" i="4"/>
  <c r="G78" i="4"/>
  <c r="P78" i="4"/>
  <c r="G23" i="4"/>
  <c r="G91" i="4"/>
  <c r="G64" i="4"/>
  <c r="P64" i="4"/>
  <c r="G36" i="4"/>
  <c r="G50" i="4"/>
  <c r="G77" i="4"/>
  <c r="P77" i="4"/>
  <c r="G22" i="4"/>
  <c r="G90" i="4"/>
  <c r="G63" i="4"/>
  <c r="P63" i="4"/>
  <c r="G35" i="4"/>
  <c r="G49" i="4"/>
  <c r="F80" i="4"/>
  <c r="O80" i="4"/>
  <c r="F25" i="4"/>
  <c r="F93" i="4"/>
  <c r="F66" i="4"/>
  <c r="O66" i="4"/>
  <c r="F38" i="4"/>
  <c r="F52" i="4"/>
  <c r="F79" i="4"/>
  <c r="O79" i="4"/>
  <c r="F24" i="4"/>
  <c r="F92" i="4"/>
  <c r="F65" i="4"/>
  <c r="O65" i="4"/>
  <c r="F37" i="4"/>
  <c r="F51" i="4"/>
  <c r="F78" i="4"/>
  <c r="O78" i="4"/>
  <c r="F23" i="4"/>
  <c r="F91" i="4"/>
  <c r="F64" i="4"/>
  <c r="O64" i="4"/>
  <c r="F36" i="4"/>
  <c r="F50" i="4"/>
  <c r="F77" i="4"/>
  <c r="O77" i="4"/>
  <c r="F22" i="4"/>
  <c r="F90" i="4"/>
  <c r="F63" i="4"/>
  <c r="O63" i="4"/>
  <c r="F35" i="4"/>
  <c r="F49" i="4"/>
  <c r="E80" i="4"/>
  <c r="N80" i="4"/>
  <c r="E25" i="4"/>
  <c r="E93" i="4"/>
  <c r="E66" i="4"/>
  <c r="N66" i="4"/>
  <c r="E38" i="4"/>
  <c r="E52" i="4"/>
  <c r="E79" i="4"/>
  <c r="N79" i="4"/>
  <c r="E24" i="4"/>
  <c r="E92" i="4"/>
  <c r="E65" i="4"/>
  <c r="N65" i="4"/>
  <c r="E37" i="4"/>
  <c r="E51" i="4"/>
  <c r="E78" i="4"/>
  <c r="N78" i="4"/>
  <c r="E23" i="4"/>
  <c r="E91" i="4"/>
  <c r="E64" i="4"/>
  <c r="N64" i="4"/>
  <c r="E36" i="4"/>
  <c r="E50" i="4"/>
  <c r="E77" i="4"/>
  <c r="N77" i="4"/>
  <c r="E22" i="4"/>
  <c r="E90" i="4"/>
  <c r="E63" i="4"/>
  <c r="N63" i="4"/>
  <c r="E35" i="4"/>
  <c r="E49" i="4"/>
  <c r="D80" i="4"/>
  <c r="M80" i="4"/>
  <c r="D25" i="4"/>
  <c r="D93" i="4"/>
  <c r="D66" i="4"/>
  <c r="M66" i="4"/>
  <c r="D38" i="4"/>
  <c r="D52" i="4"/>
  <c r="D79" i="4"/>
  <c r="M79" i="4"/>
  <c r="D24" i="4"/>
  <c r="D92" i="4"/>
  <c r="D65" i="4"/>
  <c r="M65" i="4"/>
  <c r="D37" i="4"/>
  <c r="D51" i="4"/>
  <c r="D78" i="4"/>
  <c r="M78" i="4"/>
  <c r="D23" i="4"/>
  <c r="D91" i="4"/>
  <c r="D64" i="4"/>
  <c r="M64" i="4"/>
  <c r="D36" i="4"/>
  <c r="D50" i="4"/>
  <c r="D77" i="4"/>
  <c r="M77" i="4"/>
  <c r="D22" i="4"/>
  <c r="D90" i="4"/>
  <c r="D63" i="4"/>
  <c r="M63" i="4"/>
  <c r="D35" i="4"/>
  <c r="D49" i="4"/>
  <c r="C80" i="4"/>
  <c r="L80" i="4"/>
  <c r="C25" i="4"/>
  <c r="C93" i="4"/>
  <c r="C66" i="4"/>
  <c r="L66" i="4"/>
  <c r="C38" i="4"/>
  <c r="C52" i="4"/>
  <c r="C79" i="4"/>
  <c r="L79" i="4"/>
  <c r="C24" i="4"/>
  <c r="C92" i="4"/>
  <c r="C65" i="4"/>
  <c r="L65" i="4"/>
  <c r="C37" i="4"/>
  <c r="C51" i="4"/>
  <c r="C78" i="4"/>
  <c r="L78" i="4"/>
  <c r="C23" i="4"/>
  <c r="C91" i="4"/>
  <c r="C64" i="4"/>
  <c r="L64" i="4"/>
  <c r="C36" i="4"/>
  <c r="C50" i="4"/>
  <c r="C77" i="4"/>
  <c r="L77" i="4"/>
  <c r="C22" i="4"/>
  <c r="C90" i="4"/>
  <c r="C63" i="4"/>
  <c r="L63" i="4"/>
  <c r="C35" i="4"/>
  <c r="C49" i="4"/>
  <c r="H37" i="4"/>
  <c r="M57" i="4"/>
  <c r="D57" i="4"/>
  <c r="D85" i="4"/>
  <c r="M71" i="4"/>
  <c r="D71" i="4"/>
  <c r="M58" i="4"/>
  <c r="D58" i="4"/>
  <c r="D86" i="4"/>
  <c r="M72" i="4"/>
  <c r="D72" i="4"/>
  <c r="M59" i="4"/>
  <c r="D59" i="4"/>
  <c r="D87" i="4"/>
  <c r="M73" i="4"/>
  <c r="D73" i="4"/>
  <c r="M60" i="4"/>
  <c r="D60" i="4"/>
  <c r="D88" i="4"/>
  <c r="M74" i="4"/>
  <c r="D74" i="4"/>
  <c r="M61" i="4"/>
  <c r="D61" i="4"/>
  <c r="D89" i="4"/>
  <c r="M75" i="4"/>
  <c r="D75" i="4"/>
  <c r="N57" i="4"/>
  <c r="E57" i="4"/>
  <c r="E85" i="4"/>
  <c r="N71" i="4"/>
  <c r="E71" i="4"/>
  <c r="N58" i="4"/>
  <c r="E58" i="4"/>
  <c r="E86" i="4"/>
  <c r="N72" i="4"/>
  <c r="E72" i="4"/>
  <c r="N59" i="4"/>
  <c r="E59" i="4"/>
  <c r="E87" i="4"/>
  <c r="N73" i="4"/>
  <c r="E73" i="4"/>
  <c r="N60" i="4"/>
  <c r="E60" i="4"/>
  <c r="E88" i="4"/>
  <c r="N74" i="4"/>
  <c r="E74" i="4"/>
  <c r="N61" i="4"/>
  <c r="E61" i="4"/>
  <c r="E89" i="4"/>
  <c r="N75" i="4"/>
  <c r="E75" i="4"/>
  <c r="L72" i="4"/>
  <c r="F57" i="4"/>
  <c r="F85" i="4"/>
  <c r="O71" i="4"/>
  <c r="F71" i="4"/>
  <c r="O58" i="4"/>
  <c r="F58" i="4"/>
  <c r="F86" i="4"/>
  <c r="O72" i="4"/>
  <c r="F72" i="4"/>
  <c r="L74" i="4"/>
  <c r="F59" i="4"/>
  <c r="F87" i="4"/>
  <c r="O73" i="4"/>
  <c r="F73" i="4"/>
  <c r="O60" i="4"/>
  <c r="F60" i="4"/>
  <c r="F88" i="4"/>
  <c r="O74" i="4"/>
  <c r="F74" i="4"/>
  <c r="O61" i="4"/>
  <c r="F61" i="4"/>
  <c r="F89" i="4"/>
  <c r="O75" i="4"/>
  <c r="F75" i="4"/>
  <c r="P57" i="4"/>
  <c r="G57" i="4"/>
  <c r="G85" i="4"/>
  <c r="P71" i="4"/>
  <c r="G71" i="4"/>
  <c r="P58" i="4"/>
  <c r="G58" i="4"/>
  <c r="G86" i="4"/>
  <c r="P72" i="4"/>
  <c r="G72" i="4"/>
  <c r="P59" i="4"/>
  <c r="G59" i="4"/>
  <c r="G87" i="4"/>
  <c r="P73" i="4"/>
  <c r="G73" i="4"/>
  <c r="P60" i="4"/>
  <c r="G60" i="4"/>
  <c r="G88" i="4"/>
  <c r="P74" i="4"/>
  <c r="G74" i="4"/>
  <c r="P61" i="4"/>
  <c r="G61" i="4"/>
  <c r="G89" i="4"/>
  <c r="P75" i="4"/>
  <c r="G75" i="4"/>
  <c r="Q57" i="4"/>
  <c r="H57" i="4"/>
  <c r="H85" i="4"/>
  <c r="Q71" i="4"/>
  <c r="H71" i="4"/>
  <c r="Q58" i="4"/>
  <c r="H58" i="4"/>
  <c r="H86" i="4"/>
  <c r="Q72" i="4"/>
  <c r="H72" i="4"/>
  <c r="Q59" i="4"/>
  <c r="H59" i="4"/>
  <c r="H87" i="4"/>
  <c r="Q73" i="4"/>
  <c r="H73" i="4"/>
  <c r="Q60" i="4"/>
  <c r="H60" i="4"/>
  <c r="H88" i="4"/>
  <c r="Q74" i="4"/>
  <c r="H74" i="4"/>
  <c r="Q61" i="4"/>
  <c r="H89" i="4"/>
  <c r="Q75" i="4"/>
  <c r="H75" i="4"/>
  <c r="L58" i="4"/>
  <c r="C58" i="4"/>
  <c r="C86" i="4"/>
  <c r="C72" i="4"/>
  <c r="C125" i="4"/>
  <c r="L59" i="4"/>
  <c r="C59" i="4"/>
  <c r="C87" i="4"/>
  <c r="C73" i="4"/>
  <c r="L60" i="4"/>
  <c r="C60" i="4"/>
  <c r="C88" i="4"/>
  <c r="C74" i="4"/>
  <c r="L61" i="4"/>
  <c r="C61" i="4"/>
  <c r="C89" i="4"/>
  <c r="C75" i="4"/>
  <c r="C71" i="4"/>
  <c r="L71" i="4"/>
  <c r="C85" i="4"/>
  <c r="L57" i="4"/>
  <c r="C57" i="4"/>
  <c r="H61" i="4"/>
  <c r="H24" i="4"/>
  <c r="H25" i="4"/>
  <c r="L75" i="4" l="1"/>
  <c r="O57" i="4"/>
  <c r="L73" i="4"/>
  <c r="O59" i="4"/>
  <c r="C78" i="3"/>
  <c r="D78" i="3"/>
  <c r="C79" i="3"/>
  <c r="D79" i="3"/>
  <c r="E78" i="3"/>
  <c r="F78" i="3"/>
  <c r="G78" i="3"/>
  <c r="H78" i="3"/>
  <c r="I78" i="3"/>
  <c r="J78" i="3"/>
  <c r="K78" i="3"/>
  <c r="L78" i="3"/>
  <c r="M78" i="3"/>
  <c r="N78" i="3"/>
  <c r="E79" i="3"/>
  <c r="F79" i="3"/>
  <c r="G79" i="3"/>
  <c r="H79" i="3"/>
  <c r="I79" i="3"/>
  <c r="J79" i="3"/>
  <c r="K79" i="3"/>
  <c r="L79" i="3"/>
  <c r="M79" i="3"/>
  <c r="N79" i="3"/>
  <c r="E80" i="3"/>
  <c r="F80" i="3"/>
  <c r="G80" i="3"/>
  <c r="H80" i="3"/>
  <c r="I80" i="3"/>
  <c r="J80" i="3"/>
  <c r="K80" i="3"/>
  <c r="L80" i="3"/>
  <c r="M80" i="3"/>
  <c r="N80" i="3"/>
  <c r="E81" i="3"/>
  <c r="F81" i="3"/>
  <c r="G81" i="3"/>
  <c r="H81" i="3"/>
  <c r="I81" i="3"/>
  <c r="J81" i="3"/>
  <c r="K81" i="3"/>
  <c r="L81" i="3"/>
  <c r="M81" i="3"/>
  <c r="N81" i="3"/>
  <c r="N77" i="3"/>
  <c r="M77" i="3"/>
  <c r="L77" i="3"/>
  <c r="K77" i="3"/>
  <c r="J77" i="3"/>
  <c r="I77" i="3"/>
  <c r="H77" i="3"/>
  <c r="G77" i="3"/>
  <c r="F77" i="3"/>
  <c r="E77" i="3"/>
  <c r="D77" i="3"/>
  <c r="C77" i="3"/>
  <c r="P66" i="1" l="1"/>
  <c r="H47" i="4"/>
  <c r="C44" i="4"/>
  <c r="M46" i="4" l="1"/>
  <c r="M44" i="4"/>
  <c r="H46" i="4"/>
  <c r="H45" i="4"/>
  <c r="H44" i="4"/>
  <c r="H43" i="4"/>
  <c r="G47" i="4"/>
  <c r="G46" i="4"/>
  <c r="G45" i="4"/>
  <c r="G44" i="4"/>
  <c r="G43" i="4"/>
  <c r="F47" i="4"/>
  <c r="F46" i="4"/>
  <c r="F45" i="4"/>
  <c r="F44" i="4"/>
  <c r="F43" i="4"/>
  <c r="E47" i="4"/>
  <c r="E46" i="4"/>
  <c r="E45" i="4"/>
  <c r="E44" i="4"/>
  <c r="E43" i="4"/>
  <c r="D47" i="4"/>
  <c r="D46" i="4"/>
  <c r="D45" i="4"/>
  <c r="D44" i="4"/>
  <c r="D43" i="4"/>
  <c r="C47" i="4"/>
  <c r="C46" i="4"/>
  <c r="C45" i="4"/>
  <c r="C43" i="4"/>
  <c r="K107" i="3" l="1"/>
  <c r="L107" i="3"/>
  <c r="K108" i="3"/>
  <c r="L108" i="3"/>
  <c r="L106" i="3"/>
  <c r="K106" i="3"/>
  <c r="I107" i="3"/>
  <c r="J107" i="3"/>
  <c r="I108" i="3"/>
  <c r="J108" i="3"/>
  <c r="J106" i="3"/>
  <c r="I106" i="3"/>
  <c r="G107" i="3"/>
  <c r="H107" i="3"/>
  <c r="H106" i="3"/>
  <c r="G106" i="3"/>
  <c r="E107" i="3"/>
  <c r="F107" i="3"/>
  <c r="E108" i="3"/>
  <c r="F108" i="3"/>
  <c r="F106" i="3"/>
  <c r="E106" i="3"/>
  <c r="C107" i="3"/>
  <c r="D107" i="3"/>
  <c r="C108" i="3"/>
  <c r="D108" i="3"/>
  <c r="D106" i="3"/>
  <c r="C106" i="3"/>
  <c r="L95" i="3"/>
  <c r="L96" i="3"/>
  <c r="K95" i="3"/>
  <c r="K96" i="3"/>
  <c r="L94" i="3"/>
  <c r="K94" i="3"/>
  <c r="I95" i="3"/>
  <c r="J95" i="3"/>
  <c r="I96" i="3"/>
  <c r="J96" i="3"/>
  <c r="J94" i="3"/>
  <c r="I94" i="3"/>
  <c r="G95" i="3"/>
  <c r="H95" i="3"/>
  <c r="G96" i="3"/>
  <c r="H96" i="3"/>
  <c r="H94" i="3"/>
  <c r="G94" i="3"/>
  <c r="E95" i="3"/>
  <c r="F95" i="3"/>
  <c r="E96" i="3"/>
  <c r="F96" i="3"/>
  <c r="F94" i="3"/>
  <c r="C95" i="3"/>
  <c r="D95" i="3"/>
  <c r="C96" i="3"/>
  <c r="D96" i="3"/>
  <c r="D94" i="3"/>
  <c r="C94" i="3"/>
  <c r="K71" i="3"/>
  <c r="L71" i="3"/>
  <c r="K72" i="3"/>
  <c r="L72" i="3"/>
  <c r="L70" i="3"/>
  <c r="K70" i="3"/>
  <c r="I71" i="3"/>
  <c r="J71" i="3"/>
  <c r="I72" i="3"/>
  <c r="J72" i="3"/>
  <c r="J70" i="3"/>
  <c r="I70" i="3"/>
  <c r="H71" i="3"/>
  <c r="H72" i="3"/>
  <c r="G71" i="3"/>
  <c r="G72" i="3"/>
  <c r="H70" i="3"/>
  <c r="G70" i="3"/>
  <c r="E71" i="3"/>
  <c r="F71" i="3"/>
  <c r="E72" i="3"/>
  <c r="F72" i="3"/>
  <c r="F70" i="3"/>
  <c r="E70" i="3"/>
  <c r="C71" i="3"/>
  <c r="D71" i="3"/>
  <c r="C72" i="3"/>
  <c r="D72" i="3"/>
  <c r="D70" i="3"/>
  <c r="C70" i="3"/>
  <c r="L58" i="3" l="1"/>
  <c r="K58" i="3"/>
  <c r="I59" i="3"/>
  <c r="J59" i="3"/>
  <c r="I60" i="3"/>
  <c r="J60" i="3"/>
  <c r="J58" i="3"/>
  <c r="I58" i="3"/>
  <c r="G59" i="3"/>
  <c r="H59" i="3"/>
  <c r="G60" i="3"/>
  <c r="H60" i="3"/>
  <c r="H58" i="3"/>
  <c r="G58" i="3"/>
  <c r="E59" i="3"/>
  <c r="F59" i="3"/>
  <c r="E60" i="3"/>
  <c r="F60" i="3"/>
  <c r="F58" i="3"/>
  <c r="E58" i="3"/>
  <c r="K47" i="3"/>
  <c r="L47" i="3"/>
  <c r="K48" i="3"/>
  <c r="L48" i="3"/>
  <c r="L46" i="3"/>
  <c r="K46" i="3"/>
  <c r="I47" i="3"/>
  <c r="J47" i="3"/>
  <c r="I48" i="3"/>
  <c r="J48" i="3"/>
  <c r="J46" i="3"/>
  <c r="I46" i="3"/>
  <c r="G47" i="3"/>
  <c r="H47" i="3"/>
  <c r="G48" i="3"/>
  <c r="H48" i="3"/>
  <c r="H46" i="3"/>
  <c r="G46" i="3"/>
  <c r="E47" i="3"/>
  <c r="F47" i="3"/>
  <c r="E48" i="3"/>
  <c r="F48" i="3"/>
  <c r="F46" i="3"/>
  <c r="E46" i="3"/>
  <c r="K35" i="3"/>
  <c r="L35" i="3"/>
  <c r="K36" i="3"/>
  <c r="L36" i="3"/>
  <c r="L34" i="3"/>
  <c r="K34" i="3"/>
  <c r="J34" i="3"/>
  <c r="I34" i="3"/>
  <c r="G35" i="3"/>
  <c r="H35" i="3"/>
  <c r="G36" i="3"/>
  <c r="H36" i="3"/>
  <c r="H34" i="3"/>
  <c r="G34" i="3"/>
  <c r="E35" i="3"/>
  <c r="F35" i="3"/>
  <c r="E36" i="3"/>
  <c r="F36" i="3"/>
  <c r="F34" i="3"/>
  <c r="E34" i="3"/>
  <c r="L22" i="3"/>
  <c r="L23" i="3"/>
  <c r="K23" i="3"/>
  <c r="K22" i="3"/>
  <c r="G23" i="3"/>
  <c r="H23" i="3"/>
  <c r="G24" i="3"/>
  <c r="H24" i="3"/>
  <c r="H22" i="3"/>
  <c r="G22" i="3"/>
  <c r="E23" i="3"/>
  <c r="F23" i="3"/>
  <c r="E24" i="3"/>
  <c r="F24" i="3"/>
  <c r="F22" i="3"/>
  <c r="E22" i="3"/>
  <c r="G11" i="3"/>
  <c r="H11" i="3"/>
  <c r="G12" i="3"/>
  <c r="H12" i="3"/>
  <c r="H10" i="3"/>
  <c r="D12" i="3"/>
  <c r="D11" i="3"/>
  <c r="D10" i="3"/>
  <c r="K11" i="3"/>
  <c r="L11" i="3"/>
  <c r="K12" i="3"/>
  <c r="L12" i="3"/>
  <c r="L10" i="3"/>
  <c r="K10" i="3"/>
  <c r="I11" i="3"/>
  <c r="J11" i="3"/>
  <c r="I12" i="3"/>
  <c r="J12" i="3"/>
  <c r="J10" i="3"/>
  <c r="I10" i="3"/>
  <c r="G10" i="3"/>
  <c r="E11" i="3"/>
  <c r="F11" i="3"/>
  <c r="E12" i="3"/>
  <c r="F12" i="3"/>
  <c r="F10" i="3"/>
  <c r="E10" i="3"/>
  <c r="C10" i="3"/>
  <c r="C11" i="3"/>
  <c r="C12" i="3"/>
  <c r="C17" i="3"/>
  <c r="D17" i="3"/>
  <c r="C18" i="3"/>
  <c r="D18" i="3"/>
  <c r="C20" i="3"/>
  <c r="D20" i="3"/>
  <c r="C21" i="3"/>
  <c r="D21" i="3"/>
  <c r="C22" i="3"/>
  <c r="D22" i="3"/>
  <c r="C23" i="3"/>
  <c r="D23" i="3"/>
  <c r="C24" i="3"/>
  <c r="D24" i="3"/>
  <c r="C59" i="3"/>
  <c r="C60" i="3"/>
  <c r="D59" i="3"/>
  <c r="D60" i="3"/>
  <c r="D58" i="3"/>
  <c r="C58" i="3"/>
  <c r="C47" i="3"/>
  <c r="D47" i="3"/>
  <c r="C48" i="3"/>
  <c r="D48" i="3"/>
  <c r="D46" i="3"/>
  <c r="C46" i="3"/>
  <c r="C35" i="3"/>
  <c r="D35" i="3"/>
  <c r="C36" i="3"/>
  <c r="D36" i="3"/>
  <c r="D34" i="3"/>
  <c r="C34" i="3"/>
  <c r="AB35" i="1" l="1"/>
  <c r="Z35" i="1"/>
  <c r="X35" i="1"/>
  <c r="W35" i="1"/>
  <c r="V35" i="1"/>
  <c r="AC34" i="1"/>
  <c r="AB34" i="1"/>
  <c r="Z34" i="1"/>
  <c r="Y34" i="1"/>
  <c r="X34" i="1"/>
  <c r="W34" i="1"/>
  <c r="V34" i="1"/>
  <c r="AC33" i="1"/>
  <c r="AB33" i="1"/>
  <c r="Z33" i="1"/>
  <c r="Y33" i="1"/>
  <c r="X33" i="1"/>
  <c r="W33" i="1"/>
  <c r="V33" i="1"/>
  <c r="AC32" i="1"/>
  <c r="AB32" i="1"/>
  <c r="Z32" i="1"/>
  <c r="Y32" i="1"/>
  <c r="X32" i="1"/>
  <c r="W32" i="1"/>
  <c r="V32" i="1"/>
  <c r="AC31" i="1"/>
  <c r="AB31" i="1"/>
  <c r="Z31" i="1"/>
  <c r="Y31" i="1"/>
  <c r="X31" i="1"/>
  <c r="W31" i="1"/>
  <c r="V31" i="1"/>
  <c r="AC30" i="1"/>
  <c r="AB30" i="1"/>
  <c r="Z30" i="1"/>
  <c r="Y30" i="1"/>
  <c r="X30" i="1"/>
  <c r="V30" i="1"/>
  <c r="AC27" i="1"/>
  <c r="AB27" i="1"/>
  <c r="Z27" i="1"/>
  <c r="Y27" i="1"/>
  <c r="X27" i="1"/>
  <c r="W27" i="1"/>
  <c r="V27" i="1"/>
  <c r="AC26" i="1"/>
  <c r="AB26" i="1"/>
  <c r="Z26" i="1"/>
  <c r="Y26" i="1"/>
  <c r="X26" i="1"/>
  <c r="W26" i="1"/>
  <c r="V26" i="1"/>
  <c r="AC25" i="1"/>
  <c r="AB25" i="1"/>
  <c r="Z25" i="1"/>
  <c r="Y25" i="1"/>
  <c r="X25" i="1"/>
  <c r="W25" i="1"/>
  <c r="V25" i="1"/>
  <c r="AC24" i="1"/>
  <c r="AB24" i="1"/>
  <c r="Z24" i="1"/>
  <c r="Y24" i="1"/>
  <c r="X24" i="1"/>
  <c r="V24" i="1"/>
  <c r="AC23" i="1"/>
  <c r="AB23" i="1"/>
  <c r="Z23" i="1"/>
  <c r="Y23" i="1"/>
  <c r="X23" i="1"/>
  <c r="W23" i="1"/>
  <c r="V23" i="1"/>
  <c r="AC22" i="1"/>
  <c r="AB22" i="1"/>
  <c r="Z22" i="1"/>
  <c r="Y22" i="1"/>
  <c r="X22" i="1"/>
  <c r="W22" i="1"/>
  <c r="V22" i="1"/>
  <c r="AC21" i="1"/>
  <c r="AB21" i="1"/>
  <c r="Z21" i="1"/>
  <c r="Y21" i="1"/>
  <c r="X21" i="1"/>
  <c r="W21" i="1"/>
  <c r="V21" i="1"/>
  <c r="AC19" i="1"/>
  <c r="AB19" i="1"/>
  <c r="Z19" i="1"/>
  <c r="Y19" i="1"/>
  <c r="X19" i="1"/>
  <c r="W19" i="1"/>
  <c r="V19" i="1"/>
  <c r="AC18" i="1"/>
  <c r="AB18" i="1"/>
  <c r="Z18" i="1"/>
  <c r="Y18" i="1"/>
  <c r="X18" i="1"/>
  <c r="W18" i="1"/>
  <c r="V18" i="1"/>
  <c r="AC17" i="1"/>
  <c r="AB17" i="1"/>
  <c r="Z17" i="1"/>
  <c r="Y17" i="1"/>
  <c r="X17" i="1"/>
  <c r="W17" i="1"/>
  <c r="V17" i="1"/>
  <c r="AC16" i="1"/>
  <c r="AB16" i="1"/>
  <c r="Z16" i="1"/>
  <c r="Y16" i="1"/>
  <c r="X16" i="1"/>
  <c r="W16" i="1"/>
  <c r="V16" i="1"/>
  <c r="AC15" i="1"/>
  <c r="AB15" i="1"/>
  <c r="Z15" i="1"/>
  <c r="Y15" i="1"/>
  <c r="X15" i="1"/>
  <c r="W15" i="1"/>
  <c r="V15" i="1"/>
  <c r="AC14" i="1"/>
  <c r="AB14" i="1"/>
  <c r="Z14" i="1"/>
  <c r="Y14" i="1"/>
  <c r="X14" i="1"/>
  <c r="W14" i="1"/>
  <c r="V14" i="1"/>
  <c r="AC13" i="1"/>
  <c r="AB13" i="1"/>
  <c r="Z13" i="1"/>
  <c r="Y13" i="1"/>
  <c r="X13" i="1"/>
  <c r="W13" i="1"/>
  <c r="V13" i="1"/>
  <c r="AC11" i="1"/>
  <c r="AB11" i="1"/>
  <c r="Z11" i="1"/>
  <c r="Y11" i="1"/>
  <c r="X11" i="1"/>
  <c r="W11" i="1"/>
  <c r="V11" i="1"/>
  <c r="AC10" i="1"/>
  <c r="AB10" i="1"/>
  <c r="Z10" i="1"/>
  <c r="Y10" i="1"/>
  <c r="X10" i="1"/>
  <c r="W10" i="1"/>
  <c r="H12" i="4"/>
  <c r="Q12" i="4"/>
  <c r="Q25" i="4"/>
  <c r="Q38" i="4"/>
  <c r="Q52" i="4"/>
  <c r="Q93" i="4"/>
  <c r="H106" i="4"/>
  <c r="Q106" i="4"/>
  <c r="Q119" i="4"/>
  <c r="H119" i="4"/>
  <c r="G12" i="4"/>
  <c r="P12" i="4"/>
  <c r="P25" i="4"/>
  <c r="P38" i="4"/>
  <c r="P52" i="4"/>
  <c r="P93" i="4"/>
  <c r="G106" i="4"/>
  <c r="P106" i="4"/>
  <c r="P119" i="4"/>
  <c r="G119" i="4"/>
  <c r="F12" i="4"/>
  <c r="O12" i="4"/>
  <c r="O25" i="4"/>
  <c r="O38" i="4"/>
  <c r="O52" i="4"/>
  <c r="O93" i="4"/>
  <c r="F106" i="4"/>
  <c r="O106" i="4"/>
  <c r="O119" i="4"/>
  <c r="F119" i="4"/>
  <c r="E12" i="4"/>
  <c r="N12" i="4"/>
  <c r="N25" i="4"/>
  <c r="N38" i="4"/>
  <c r="N52" i="4"/>
  <c r="N93" i="4"/>
  <c r="E106" i="4"/>
  <c r="N106" i="4"/>
  <c r="N119" i="4"/>
  <c r="E119" i="4"/>
  <c r="D12" i="4"/>
  <c r="M12" i="4"/>
  <c r="M25" i="4"/>
  <c r="M38" i="4"/>
  <c r="M52" i="4"/>
  <c r="M93" i="4"/>
  <c r="D106" i="4"/>
  <c r="M106" i="4"/>
  <c r="M119" i="4"/>
  <c r="D119" i="4"/>
  <c r="L12" i="4"/>
  <c r="L25" i="4"/>
  <c r="L38" i="4"/>
  <c r="L52" i="4"/>
  <c r="L93" i="4"/>
  <c r="C106" i="4"/>
  <c r="L106" i="4"/>
  <c r="L119" i="4"/>
  <c r="C119" i="4"/>
  <c r="C11" i="4"/>
  <c r="C12" i="4"/>
  <c r="Q116" i="4"/>
  <c r="P116" i="4"/>
  <c r="H116" i="4"/>
  <c r="H103" i="4"/>
  <c r="Q90" i="4"/>
  <c r="Q49" i="4"/>
  <c r="Q35" i="4"/>
  <c r="Q22" i="4"/>
  <c r="Q9" i="4"/>
  <c r="H9" i="4"/>
  <c r="O103" i="4"/>
  <c r="O22" i="4"/>
  <c r="N24" i="4"/>
  <c r="I3" i="3"/>
  <c r="C5" i="3"/>
  <c r="D5" i="3"/>
  <c r="E5" i="3"/>
  <c r="F5" i="3"/>
  <c r="G5" i="3"/>
  <c r="H5" i="3"/>
  <c r="I5" i="3"/>
  <c r="J5" i="3"/>
  <c r="K5" i="3"/>
  <c r="L5" i="3"/>
  <c r="M5" i="3"/>
  <c r="N5" i="3"/>
  <c r="C6" i="3"/>
  <c r="D6" i="3"/>
  <c r="E6" i="3"/>
  <c r="F6" i="3"/>
  <c r="G6" i="3"/>
  <c r="H6" i="3"/>
  <c r="I6" i="3"/>
  <c r="J6" i="3"/>
  <c r="K6" i="3"/>
  <c r="L6" i="3"/>
  <c r="M6" i="3"/>
  <c r="N6" i="3"/>
  <c r="E7" i="3"/>
  <c r="F7" i="3"/>
  <c r="G7" i="3"/>
  <c r="H7" i="3"/>
  <c r="I7" i="3"/>
  <c r="J7" i="3"/>
  <c r="K7" i="3"/>
  <c r="L7" i="3"/>
  <c r="M7" i="3"/>
  <c r="N7" i="3"/>
  <c r="C8" i="3"/>
  <c r="D8" i="3"/>
  <c r="E8" i="3"/>
  <c r="F8" i="3"/>
  <c r="G8" i="3"/>
  <c r="H8" i="3"/>
  <c r="K8" i="3"/>
  <c r="L8" i="3"/>
  <c r="M8" i="3"/>
  <c r="N8" i="3"/>
  <c r="C9" i="3"/>
  <c r="D9" i="3"/>
  <c r="E9" i="3"/>
  <c r="F9" i="3"/>
  <c r="G9" i="3"/>
  <c r="H9" i="3"/>
  <c r="K9" i="3"/>
  <c r="L9" i="3"/>
  <c r="M9" i="3"/>
  <c r="N9" i="3"/>
  <c r="E17" i="3"/>
  <c r="F17" i="3"/>
  <c r="G17" i="3"/>
  <c r="H17" i="3"/>
  <c r="I17" i="3"/>
  <c r="J17" i="3"/>
  <c r="K17" i="3"/>
  <c r="L17" i="3"/>
  <c r="M17" i="3"/>
  <c r="N17" i="3"/>
  <c r="E18" i="3"/>
  <c r="F18" i="3"/>
  <c r="G18" i="3"/>
  <c r="H18" i="3"/>
  <c r="I18" i="3"/>
  <c r="J18" i="3"/>
  <c r="K18" i="3"/>
  <c r="L18" i="3"/>
  <c r="M18" i="3"/>
  <c r="N18" i="3"/>
  <c r="E19" i="3"/>
  <c r="F19" i="3"/>
  <c r="G19" i="3"/>
  <c r="H19" i="3"/>
  <c r="I19" i="3"/>
  <c r="J19" i="3"/>
  <c r="K19" i="3"/>
  <c r="L19" i="3"/>
  <c r="M19" i="3"/>
  <c r="N19" i="3"/>
  <c r="E20" i="3"/>
  <c r="F20" i="3"/>
  <c r="G20" i="3"/>
  <c r="H20" i="3"/>
  <c r="K20" i="3"/>
  <c r="L20" i="3"/>
  <c r="M20" i="3"/>
  <c r="N20" i="3"/>
  <c r="E21" i="3"/>
  <c r="F21" i="3"/>
  <c r="G21" i="3"/>
  <c r="H21" i="3"/>
  <c r="K21" i="3"/>
  <c r="L21" i="3"/>
  <c r="M21" i="3"/>
  <c r="N21" i="3"/>
  <c r="C29" i="3"/>
  <c r="D29" i="3"/>
  <c r="E29" i="3"/>
  <c r="F29" i="3"/>
  <c r="G29" i="3"/>
  <c r="H29" i="3"/>
  <c r="I29" i="3"/>
  <c r="J29" i="3"/>
  <c r="K29" i="3"/>
  <c r="L29" i="3"/>
  <c r="M29" i="3"/>
  <c r="N29" i="3"/>
  <c r="C30" i="3"/>
  <c r="D30" i="3"/>
  <c r="E30" i="3"/>
  <c r="F30" i="3"/>
  <c r="G30" i="3"/>
  <c r="H30" i="3"/>
  <c r="I30" i="3"/>
  <c r="J30" i="3"/>
  <c r="K30" i="3"/>
  <c r="L30" i="3"/>
  <c r="M30" i="3"/>
  <c r="N30" i="3"/>
  <c r="C31" i="3"/>
  <c r="D31" i="3"/>
  <c r="E31" i="3"/>
  <c r="F31" i="3"/>
  <c r="G31" i="3"/>
  <c r="H31" i="3"/>
  <c r="I31" i="3"/>
  <c r="J31" i="3"/>
  <c r="K31" i="3"/>
  <c r="L31" i="3"/>
  <c r="M31" i="3"/>
  <c r="N31" i="3"/>
  <c r="C32" i="3"/>
  <c r="D32" i="3"/>
  <c r="E32" i="3"/>
  <c r="F32" i="3"/>
  <c r="G32" i="3"/>
  <c r="H32" i="3"/>
  <c r="K32" i="3"/>
  <c r="L32" i="3"/>
  <c r="M32" i="3"/>
  <c r="N32" i="3"/>
  <c r="C33" i="3"/>
  <c r="D33" i="3"/>
  <c r="E33" i="3"/>
  <c r="F33" i="3"/>
  <c r="G33" i="3"/>
  <c r="H33" i="3"/>
  <c r="K33" i="3"/>
  <c r="L33" i="3"/>
  <c r="M33" i="3"/>
  <c r="N33" i="3"/>
  <c r="C41" i="3"/>
  <c r="D41" i="3"/>
  <c r="E41" i="3"/>
  <c r="F41" i="3"/>
  <c r="G41" i="3"/>
  <c r="H41" i="3"/>
  <c r="I41" i="3"/>
  <c r="J41" i="3"/>
  <c r="K41" i="3"/>
  <c r="L41" i="3"/>
  <c r="M41" i="3"/>
  <c r="N41" i="3"/>
  <c r="C42" i="3"/>
  <c r="D42" i="3"/>
  <c r="E42" i="3"/>
  <c r="F42" i="3"/>
  <c r="G42" i="3"/>
  <c r="H42" i="3"/>
  <c r="I42" i="3"/>
  <c r="J42" i="3"/>
  <c r="K42" i="3"/>
  <c r="L42" i="3"/>
  <c r="M42" i="3"/>
  <c r="N42" i="3"/>
  <c r="C43" i="3"/>
  <c r="D43" i="3"/>
  <c r="E43" i="3"/>
  <c r="F43" i="3"/>
  <c r="G43" i="3"/>
  <c r="H43" i="3"/>
  <c r="I43" i="3"/>
  <c r="J43" i="3"/>
  <c r="K43" i="3"/>
  <c r="L43" i="3"/>
  <c r="M43" i="3"/>
  <c r="N43" i="3"/>
  <c r="C44" i="3"/>
  <c r="D44" i="3"/>
  <c r="E44" i="3"/>
  <c r="F44" i="3"/>
  <c r="G44" i="3"/>
  <c r="H44" i="3"/>
  <c r="I44" i="3"/>
  <c r="J44" i="3"/>
  <c r="K44" i="3"/>
  <c r="L44" i="3"/>
  <c r="M44" i="3"/>
  <c r="N44" i="3"/>
  <c r="C45" i="3"/>
  <c r="D45" i="3"/>
  <c r="E45" i="3"/>
  <c r="F45" i="3"/>
  <c r="G45" i="3"/>
  <c r="H45" i="3"/>
  <c r="I45" i="3"/>
  <c r="J45" i="3"/>
  <c r="K45" i="3"/>
  <c r="L45" i="3"/>
  <c r="M45" i="3"/>
  <c r="N45" i="3"/>
  <c r="C53" i="3"/>
  <c r="D53" i="3"/>
  <c r="E53" i="3"/>
  <c r="F53" i="3"/>
  <c r="G53" i="3"/>
  <c r="H53" i="3"/>
  <c r="I53" i="3"/>
  <c r="J53" i="3"/>
  <c r="K53" i="3"/>
  <c r="L53" i="3"/>
  <c r="M53" i="3"/>
  <c r="N53" i="3"/>
  <c r="C54" i="3"/>
  <c r="D54" i="3"/>
  <c r="E54" i="3"/>
  <c r="F54" i="3"/>
  <c r="G54" i="3"/>
  <c r="H54" i="3"/>
  <c r="I54" i="3"/>
  <c r="J54" i="3"/>
  <c r="K54" i="3"/>
  <c r="L54" i="3"/>
  <c r="M54" i="3"/>
  <c r="N54" i="3"/>
  <c r="C55" i="3"/>
  <c r="D55" i="3"/>
  <c r="E55" i="3"/>
  <c r="F55" i="3"/>
  <c r="G55" i="3"/>
  <c r="H55" i="3"/>
  <c r="I55" i="3"/>
  <c r="J55" i="3"/>
  <c r="K55" i="3"/>
  <c r="L55" i="3"/>
  <c r="M55" i="3"/>
  <c r="N55" i="3"/>
  <c r="C56" i="3"/>
  <c r="D56" i="3"/>
  <c r="E56" i="3"/>
  <c r="F56" i="3"/>
  <c r="G56" i="3"/>
  <c r="H56" i="3"/>
  <c r="I56" i="3"/>
  <c r="J56" i="3"/>
  <c r="K56" i="3"/>
  <c r="L56" i="3"/>
  <c r="M56" i="3"/>
  <c r="N56" i="3"/>
  <c r="C57" i="3"/>
  <c r="D57" i="3"/>
  <c r="E57" i="3"/>
  <c r="F57" i="3"/>
  <c r="G57" i="3"/>
  <c r="H57" i="3"/>
  <c r="I57" i="3"/>
  <c r="J57" i="3"/>
  <c r="K57" i="3"/>
  <c r="L57" i="3"/>
  <c r="M57" i="3"/>
  <c r="N57" i="3"/>
  <c r="C65" i="3"/>
  <c r="D65" i="3"/>
  <c r="E65" i="3"/>
  <c r="F65" i="3"/>
  <c r="G65" i="3"/>
  <c r="H65" i="3"/>
  <c r="I65" i="3"/>
  <c r="J65" i="3"/>
  <c r="K65" i="3"/>
  <c r="L65" i="3"/>
  <c r="M65" i="3"/>
  <c r="N65" i="3"/>
  <c r="C66" i="3"/>
  <c r="D66" i="3"/>
  <c r="E66" i="3"/>
  <c r="F66" i="3"/>
  <c r="G66" i="3"/>
  <c r="H66" i="3"/>
  <c r="I66" i="3"/>
  <c r="J66" i="3"/>
  <c r="K66" i="3"/>
  <c r="L66" i="3"/>
  <c r="M66" i="3"/>
  <c r="N66" i="3"/>
  <c r="C67" i="3"/>
  <c r="D67" i="3"/>
  <c r="E67" i="3"/>
  <c r="F67" i="3"/>
  <c r="G67" i="3"/>
  <c r="H67" i="3"/>
  <c r="I67" i="3"/>
  <c r="J67" i="3"/>
  <c r="K67" i="3"/>
  <c r="L67" i="3"/>
  <c r="M67" i="3"/>
  <c r="N67" i="3"/>
  <c r="C68" i="3"/>
  <c r="D68" i="3"/>
  <c r="E68" i="3"/>
  <c r="F68" i="3"/>
  <c r="G68" i="3"/>
  <c r="H68" i="3"/>
  <c r="I68" i="3"/>
  <c r="J68" i="3"/>
  <c r="K68" i="3"/>
  <c r="L68" i="3"/>
  <c r="M68" i="3"/>
  <c r="N68" i="3"/>
  <c r="C69" i="3"/>
  <c r="D69" i="3"/>
  <c r="E69" i="3"/>
  <c r="F69" i="3"/>
  <c r="G69" i="3"/>
  <c r="H69" i="3"/>
  <c r="I69" i="3"/>
  <c r="J69" i="3"/>
  <c r="K69" i="3"/>
  <c r="L69" i="3"/>
  <c r="M69" i="3"/>
  <c r="N69" i="3"/>
  <c r="C89" i="3"/>
  <c r="D89" i="3"/>
  <c r="E89" i="3"/>
  <c r="F89" i="3"/>
  <c r="I89" i="3"/>
  <c r="J89" i="3"/>
  <c r="K89" i="3"/>
  <c r="L89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C105" i="3"/>
  <c r="D105" i="3"/>
  <c r="E105" i="3"/>
  <c r="F105" i="3"/>
  <c r="G105" i="3"/>
  <c r="H105" i="3"/>
  <c r="I105" i="3"/>
  <c r="J105" i="3"/>
  <c r="K105" i="3"/>
  <c r="L105" i="3"/>
  <c r="A1" i="4"/>
  <c r="E2" i="4"/>
  <c r="E28" i="4" s="1"/>
  <c r="F7" i="4"/>
  <c r="F8" i="4"/>
  <c r="N41" i="4"/>
  <c r="C9" i="4"/>
  <c r="L9" i="4"/>
  <c r="L22" i="4"/>
  <c r="L35" i="4"/>
  <c r="L49" i="4"/>
  <c r="L90" i="4"/>
  <c r="C103" i="4"/>
  <c r="L103" i="4"/>
  <c r="C116" i="4"/>
  <c r="C10" i="4"/>
  <c r="L10" i="4"/>
  <c r="L23" i="4"/>
  <c r="L36" i="4"/>
  <c r="L50" i="4"/>
  <c r="L91" i="4"/>
  <c r="C104" i="4"/>
  <c r="L104" i="4"/>
  <c r="L117" i="4"/>
  <c r="C117" i="4"/>
  <c r="L11" i="4"/>
  <c r="L24" i="4"/>
  <c r="L37" i="4"/>
  <c r="L51" i="4"/>
  <c r="L92" i="4"/>
  <c r="C105" i="4"/>
  <c r="L105" i="4"/>
  <c r="L118" i="4"/>
  <c r="C118" i="4"/>
  <c r="D9" i="4"/>
  <c r="M9" i="4"/>
  <c r="M22" i="4"/>
  <c r="M35" i="4"/>
  <c r="M49" i="4"/>
  <c r="M90" i="4"/>
  <c r="D103" i="4"/>
  <c r="M103" i="4"/>
  <c r="M116" i="4"/>
  <c r="D116" i="4"/>
  <c r="D10" i="4"/>
  <c r="M10" i="4"/>
  <c r="M23" i="4"/>
  <c r="M36" i="4"/>
  <c r="M50" i="4"/>
  <c r="M91" i="4"/>
  <c r="D104" i="4"/>
  <c r="M117" i="4"/>
  <c r="D117" i="4"/>
  <c r="D11" i="4"/>
  <c r="M11" i="4"/>
  <c r="M24" i="4"/>
  <c r="M37" i="4"/>
  <c r="M51" i="4"/>
  <c r="M92" i="4"/>
  <c r="D105" i="4"/>
  <c r="M105" i="4"/>
  <c r="M118" i="4"/>
  <c r="D118" i="4"/>
  <c r="E9" i="4"/>
  <c r="N9" i="4"/>
  <c r="N22" i="4"/>
  <c r="N35" i="4"/>
  <c r="N49" i="4"/>
  <c r="N90" i="4"/>
  <c r="E103" i="4"/>
  <c r="N103" i="4"/>
  <c r="N116" i="4"/>
  <c r="E116" i="4"/>
  <c r="E10" i="4"/>
  <c r="N10" i="4"/>
  <c r="N23" i="4"/>
  <c r="N36" i="4"/>
  <c r="N50" i="4"/>
  <c r="N91" i="4"/>
  <c r="E104" i="4"/>
  <c r="N104" i="4"/>
  <c r="N117" i="4"/>
  <c r="E117" i="4"/>
  <c r="N11" i="4"/>
  <c r="N37" i="4"/>
  <c r="N51" i="4"/>
  <c r="N92" i="4"/>
  <c r="E105" i="4"/>
  <c r="N105" i="4"/>
  <c r="N118" i="4"/>
  <c r="E118" i="4"/>
  <c r="F9" i="4"/>
  <c r="O9" i="4"/>
  <c r="O35" i="4"/>
  <c r="O90" i="4"/>
  <c r="F103" i="4"/>
  <c r="O116" i="4"/>
  <c r="F116" i="4"/>
  <c r="F10" i="4"/>
  <c r="O10" i="4"/>
  <c r="O23" i="4"/>
  <c r="O36" i="4"/>
  <c r="O50" i="4"/>
  <c r="O91" i="4"/>
  <c r="F104" i="4"/>
  <c r="O104" i="4"/>
  <c r="O117" i="4"/>
  <c r="F117" i="4"/>
  <c r="F11" i="4"/>
  <c r="O11" i="4"/>
  <c r="O24" i="4"/>
  <c r="O37" i="4"/>
  <c r="O51" i="4"/>
  <c r="O92" i="4"/>
  <c r="F105" i="4"/>
  <c r="O105" i="4"/>
  <c r="O118" i="4"/>
  <c r="G9" i="4"/>
  <c r="P9" i="4"/>
  <c r="P22" i="4"/>
  <c r="P35" i="4"/>
  <c r="P49" i="4"/>
  <c r="P90" i="4"/>
  <c r="G103" i="4"/>
  <c r="P103" i="4"/>
  <c r="G116" i="4"/>
  <c r="P23" i="4"/>
  <c r="P36" i="4"/>
  <c r="P50" i="4"/>
  <c r="P91" i="4"/>
  <c r="G104" i="4"/>
  <c r="P104" i="4"/>
  <c r="P117" i="4"/>
  <c r="G117" i="4"/>
  <c r="G11" i="4"/>
  <c r="P11" i="4"/>
  <c r="P24" i="4"/>
  <c r="P37" i="4"/>
  <c r="P51" i="4"/>
  <c r="P92" i="4"/>
  <c r="G105" i="4"/>
  <c r="P105" i="4"/>
  <c r="P118" i="4"/>
  <c r="G118" i="4"/>
  <c r="H10" i="4"/>
  <c r="Q10" i="4"/>
  <c r="Q23" i="4"/>
  <c r="Q36" i="4"/>
  <c r="Q50" i="4"/>
  <c r="Q91" i="4"/>
  <c r="H104" i="4"/>
  <c r="Q117" i="4"/>
  <c r="H117" i="4"/>
  <c r="H11" i="4"/>
  <c r="Q11" i="4"/>
  <c r="Q24" i="4"/>
  <c r="Q37" i="4"/>
  <c r="Q51" i="4"/>
  <c r="Q92" i="4"/>
  <c r="H105" i="4"/>
  <c r="Q118" i="4"/>
  <c r="H118" i="4"/>
  <c r="C4" i="4"/>
  <c r="L4" i="4"/>
  <c r="L17" i="4"/>
  <c r="C30" i="4"/>
  <c r="L30" i="4"/>
  <c r="L43" i="4"/>
  <c r="C17" i="4"/>
  <c r="L85" i="4"/>
  <c r="C98" i="4"/>
  <c r="L98" i="4"/>
  <c r="C124" i="4"/>
  <c r="L111" i="4"/>
  <c r="C111" i="4"/>
  <c r="C5" i="4"/>
  <c r="L5" i="4"/>
  <c r="L18" i="4"/>
  <c r="C31" i="4"/>
  <c r="L31" i="4"/>
  <c r="L44" i="4"/>
  <c r="C18" i="4"/>
  <c r="L86" i="4"/>
  <c r="C99" i="4"/>
  <c r="L99" i="4"/>
  <c r="L112" i="4"/>
  <c r="C112" i="4"/>
  <c r="C6" i="4"/>
  <c r="L6" i="4"/>
  <c r="L19" i="4"/>
  <c r="C32" i="4"/>
  <c r="L32" i="4"/>
  <c r="L45" i="4"/>
  <c r="C19" i="4"/>
  <c r="L87" i="4"/>
  <c r="C100" i="4"/>
  <c r="L100" i="4"/>
  <c r="C126" i="4"/>
  <c r="L113" i="4"/>
  <c r="C113" i="4"/>
  <c r="C7" i="4"/>
  <c r="L7" i="4"/>
  <c r="L20" i="4"/>
  <c r="C33" i="4"/>
  <c r="L33" i="4"/>
  <c r="L46" i="4"/>
  <c r="C20" i="4"/>
  <c r="L88" i="4"/>
  <c r="C101" i="4"/>
  <c r="L101" i="4"/>
  <c r="C127" i="4"/>
  <c r="L114" i="4"/>
  <c r="C114" i="4"/>
  <c r="C8" i="4"/>
  <c r="L8" i="4"/>
  <c r="L21" i="4"/>
  <c r="C34" i="4"/>
  <c r="L34" i="4"/>
  <c r="L47" i="4"/>
  <c r="C21" i="4"/>
  <c r="L89" i="4"/>
  <c r="C102" i="4"/>
  <c r="L102" i="4"/>
  <c r="C128" i="4"/>
  <c r="L115" i="4"/>
  <c r="C115" i="4"/>
  <c r="D4" i="4"/>
  <c r="M4" i="4"/>
  <c r="M17" i="4"/>
  <c r="D30" i="4"/>
  <c r="M30" i="4"/>
  <c r="M43" i="4"/>
  <c r="D17" i="4"/>
  <c r="M85" i="4"/>
  <c r="D98" i="4"/>
  <c r="M98" i="4"/>
  <c r="D124" i="4"/>
  <c r="M111" i="4"/>
  <c r="D111" i="4"/>
  <c r="D5" i="4"/>
  <c r="M5" i="4"/>
  <c r="M18" i="4"/>
  <c r="D31" i="4"/>
  <c r="M31" i="4"/>
  <c r="D18" i="4"/>
  <c r="M86" i="4"/>
  <c r="D99" i="4"/>
  <c r="M99" i="4"/>
  <c r="D125" i="4"/>
  <c r="M112" i="4"/>
  <c r="D112" i="4"/>
  <c r="D6" i="4"/>
  <c r="M6" i="4"/>
  <c r="M19" i="4"/>
  <c r="D32" i="4"/>
  <c r="M32" i="4"/>
  <c r="M45" i="4"/>
  <c r="D19" i="4"/>
  <c r="M87" i="4"/>
  <c r="D100" i="4"/>
  <c r="M100" i="4"/>
  <c r="D126" i="4"/>
  <c r="M113" i="4"/>
  <c r="D113" i="4"/>
  <c r="D7" i="4"/>
  <c r="M7" i="4"/>
  <c r="M20" i="4"/>
  <c r="D33" i="4"/>
  <c r="M33" i="4"/>
  <c r="D20" i="4"/>
  <c r="M88" i="4"/>
  <c r="D101" i="4"/>
  <c r="M101" i="4"/>
  <c r="D127" i="4"/>
  <c r="M114" i="4"/>
  <c r="D114" i="4"/>
  <c r="D8" i="4"/>
  <c r="M8" i="4"/>
  <c r="M21" i="4"/>
  <c r="D34" i="4"/>
  <c r="M34" i="4"/>
  <c r="M47" i="4"/>
  <c r="D21" i="4"/>
  <c r="M89" i="4"/>
  <c r="D102" i="4"/>
  <c r="M102" i="4"/>
  <c r="D128" i="4"/>
  <c r="M115" i="4"/>
  <c r="D115" i="4"/>
  <c r="E4" i="4"/>
  <c r="N4" i="4"/>
  <c r="N17" i="4"/>
  <c r="E30" i="4"/>
  <c r="N30" i="4"/>
  <c r="N43" i="4"/>
  <c r="E17" i="4"/>
  <c r="N85" i="4"/>
  <c r="E98" i="4"/>
  <c r="N98" i="4"/>
  <c r="E124" i="4"/>
  <c r="N111" i="4"/>
  <c r="E111" i="4"/>
  <c r="E5" i="4"/>
  <c r="N5" i="4"/>
  <c r="N18" i="4"/>
  <c r="E31" i="4"/>
  <c r="N31" i="4"/>
  <c r="N44" i="4"/>
  <c r="E18" i="4"/>
  <c r="N86" i="4"/>
  <c r="E99" i="4"/>
  <c r="N99" i="4"/>
  <c r="E125" i="4"/>
  <c r="N112" i="4"/>
  <c r="E112" i="4"/>
  <c r="E6" i="4"/>
  <c r="N6" i="4"/>
  <c r="N19" i="4"/>
  <c r="E32" i="4"/>
  <c r="N32" i="4"/>
  <c r="N45" i="4"/>
  <c r="E19" i="4"/>
  <c r="N87" i="4"/>
  <c r="E100" i="4"/>
  <c r="N100" i="4"/>
  <c r="E126" i="4"/>
  <c r="N113" i="4"/>
  <c r="E113" i="4"/>
  <c r="E7" i="4"/>
  <c r="N7" i="4"/>
  <c r="N20" i="4"/>
  <c r="E33" i="4"/>
  <c r="N33" i="4"/>
  <c r="N46" i="4"/>
  <c r="E20" i="4"/>
  <c r="N88" i="4"/>
  <c r="E101" i="4"/>
  <c r="N101" i="4"/>
  <c r="E127" i="4"/>
  <c r="N114" i="4"/>
  <c r="E114" i="4"/>
  <c r="E8" i="4"/>
  <c r="N8" i="4"/>
  <c r="N21" i="4"/>
  <c r="E34" i="4"/>
  <c r="N34" i="4"/>
  <c r="N47" i="4"/>
  <c r="E21" i="4"/>
  <c r="N89" i="4"/>
  <c r="E102" i="4"/>
  <c r="N102" i="4"/>
  <c r="E128" i="4"/>
  <c r="N115" i="4"/>
  <c r="E115" i="4"/>
  <c r="F4" i="4"/>
  <c r="O4" i="4"/>
  <c r="O17" i="4"/>
  <c r="F30" i="4"/>
  <c r="O30" i="4"/>
  <c r="O43" i="4"/>
  <c r="F17" i="4"/>
  <c r="O85" i="4"/>
  <c r="F98" i="4"/>
  <c r="O98" i="4"/>
  <c r="F124" i="4"/>
  <c r="O111" i="4"/>
  <c r="F111" i="4"/>
  <c r="F5" i="4"/>
  <c r="O5" i="4"/>
  <c r="O18" i="4"/>
  <c r="F31" i="4"/>
  <c r="O31" i="4"/>
  <c r="O44" i="4"/>
  <c r="F18" i="4"/>
  <c r="O86" i="4"/>
  <c r="F99" i="4"/>
  <c r="O99" i="4"/>
  <c r="F125" i="4"/>
  <c r="O112" i="4"/>
  <c r="F112" i="4"/>
  <c r="F6" i="4"/>
  <c r="O6" i="4"/>
  <c r="O19" i="4"/>
  <c r="F32" i="4"/>
  <c r="O32" i="4"/>
  <c r="O45" i="4"/>
  <c r="F19" i="4"/>
  <c r="O87" i="4"/>
  <c r="F100" i="4"/>
  <c r="O100" i="4"/>
  <c r="F126" i="4"/>
  <c r="O113" i="4"/>
  <c r="F113" i="4"/>
  <c r="O7" i="4"/>
  <c r="O20" i="4"/>
  <c r="F33" i="4"/>
  <c r="O33" i="4"/>
  <c r="O46" i="4"/>
  <c r="F20" i="4"/>
  <c r="O88" i="4"/>
  <c r="F101" i="4"/>
  <c r="O101" i="4"/>
  <c r="F127" i="4"/>
  <c r="O114" i="4"/>
  <c r="F114" i="4"/>
  <c r="O8" i="4"/>
  <c r="O21" i="4"/>
  <c r="F34" i="4"/>
  <c r="O34" i="4"/>
  <c r="O47" i="4"/>
  <c r="F21" i="4"/>
  <c r="O89" i="4"/>
  <c r="F102" i="4"/>
  <c r="O102" i="4"/>
  <c r="F128" i="4"/>
  <c r="O115" i="4"/>
  <c r="F115" i="4"/>
  <c r="G4" i="4"/>
  <c r="P4" i="4"/>
  <c r="P17" i="4"/>
  <c r="G30" i="4"/>
  <c r="P30" i="4"/>
  <c r="P43" i="4"/>
  <c r="G17" i="4"/>
  <c r="P85" i="4"/>
  <c r="G98" i="4"/>
  <c r="P98" i="4"/>
  <c r="G124" i="4"/>
  <c r="P111" i="4"/>
  <c r="G111" i="4"/>
  <c r="G5" i="4"/>
  <c r="P5" i="4"/>
  <c r="P18" i="4"/>
  <c r="G31" i="4"/>
  <c r="P31" i="4"/>
  <c r="P44" i="4"/>
  <c r="G18" i="4"/>
  <c r="P86" i="4"/>
  <c r="G99" i="4"/>
  <c r="P99" i="4"/>
  <c r="G125" i="4"/>
  <c r="P112" i="4"/>
  <c r="G112" i="4"/>
  <c r="G6" i="4"/>
  <c r="P6" i="4"/>
  <c r="P19" i="4"/>
  <c r="G32" i="4"/>
  <c r="P32" i="4"/>
  <c r="P45" i="4"/>
  <c r="G19" i="4"/>
  <c r="P87" i="4"/>
  <c r="G100" i="4"/>
  <c r="P100" i="4"/>
  <c r="G126" i="4"/>
  <c r="P113" i="4"/>
  <c r="G113" i="4"/>
  <c r="G7" i="4"/>
  <c r="P7" i="4"/>
  <c r="P20" i="4"/>
  <c r="G33" i="4"/>
  <c r="P33" i="4"/>
  <c r="P46" i="4"/>
  <c r="G20" i="4"/>
  <c r="P88" i="4"/>
  <c r="G101" i="4"/>
  <c r="P101" i="4"/>
  <c r="G127" i="4"/>
  <c r="P114" i="4"/>
  <c r="G114" i="4"/>
  <c r="G8" i="4"/>
  <c r="P8" i="4"/>
  <c r="P21" i="4"/>
  <c r="G34" i="4"/>
  <c r="P34" i="4"/>
  <c r="P47" i="4"/>
  <c r="G21" i="4"/>
  <c r="P89" i="4"/>
  <c r="G102" i="4"/>
  <c r="P102" i="4"/>
  <c r="G128" i="4"/>
  <c r="P115" i="4"/>
  <c r="G115" i="4"/>
  <c r="H4" i="4"/>
  <c r="Q4" i="4"/>
  <c r="Q17" i="4"/>
  <c r="H30" i="4"/>
  <c r="Q30" i="4"/>
  <c r="Q43" i="4"/>
  <c r="H17" i="4"/>
  <c r="Q85" i="4"/>
  <c r="H98" i="4"/>
  <c r="Q98" i="4"/>
  <c r="H124" i="4"/>
  <c r="Q111" i="4"/>
  <c r="H111" i="4"/>
  <c r="H5" i="4"/>
  <c r="Q5" i="4"/>
  <c r="Q18" i="4"/>
  <c r="H31" i="4"/>
  <c r="Q31" i="4"/>
  <c r="Q44" i="4"/>
  <c r="H18" i="4"/>
  <c r="Q86" i="4"/>
  <c r="H99" i="4"/>
  <c r="Q99" i="4"/>
  <c r="H125" i="4"/>
  <c r="Q112" i="4"/>
  <c r="H112" i="4"/>
  <c r="H6" i="4"/>
  <c r="Q6" i="4"/>
  <c r="Q19" i="4"/>
  <c r="H32" i="4"/>
  <c r="Q32" i="4"/>
  <c r="Q45" i="4"/>
  <c r="H19" i="4"/>
  <c r="Q87" i="4"/>
  <c r="H100" i="4"/>
  <c r="Q100" i="4"/>
  <c r="H126" i="4"/>
  <c r="Q113" i="4"/>
  <c r="H113" i="4"/>
  <c r="H7" i="4"/>
  <c r="Q7" i="4"/>
  <c r="Q20" i="4"/>
  <c r="H33" i="4"/>
  <c r="Q33" i="4"/>
  <c r="Q46" i="4"/>
  <c r="H20" i="4"/>
  <c r="Q88" i="4"/>
  <c r="H101" i="4"/>
  <c r="Q101" i="4"/>
  <c r="H127" i="4"/>
  <c r="Q114" i="4"/>
  <c r="H114" i="4"/>
  <c r="H8" i="4"/>
  <c r="Q8" i="4"/>
  <c r="Q21" i="4"/>
  <c r="H34" i="4"/>
  <c r="Q34" i="4"/>
  <c r="Q47" i="4"/>
  <c r="H21" i="4"/>
  <c r="Q89" i="4"/>
  <c r="H102" i="4"/>
  <c r="Q102" i="4"/>
  <c r="H128" i="4"/>
  <c r="Q115" i="4"/>
  <c r="H115" i="4"/>
  <c r="O49" i="4"/>
  <c r="J1" i="4" l="1"/>
  <c r="J40" i="4" s="1"/>
  <c r="J121" i="4"/>
  <c r="A121" i="4"/>
  <c r="L66" i="1"/>
  <c r="H66" i="1"/>
  <c r="J14" i="4"/>
  <c r="J54" i="4"/>
  <c r="A54" i="4"/>
  <c r="J95" i="4"/>
  <c r="J27" i="4"/>
  <c r="A68" i="4"/>
  <c r="A14" i="4"/>
  <c r="J108" i="4"/>
  <c r="A95" i="4"/>
  <c r="A27" i="4"/>
  <c r="J82" i="4"/>
  <c r="J68" i="4"/>
  <c r="A82" i="4"/>
  <c r="A108" i="4"/>
  <c r="A40" i="4"/>
  <c r="I51" i="3"/>
  <c r="I75" i="3"/>
  <c r="J66" i="1"/>
  <c r="L116" i="4"/>
  <c r="F118" i="4"/>
  <c r="N66" i="1"/>
  <c r="T66" i="1"/>
  <c r="R66" i="1"/>
  <c r="I27" i="3"/>
  <c r="I99" i="3"/>
  <c r="I63" i="3"/>
  <c r="E122" i="4"/>
  <c r="E109" i="4"/>
  <c r="I15" i="3"/>
  <c r="E55" i="4"/>
  <c r="N122" i="4"/>
  <c r="E15" i="4"/>
  <c r="E69" i="4"/>
  <c r="I39" i="3"/>
  <c r="I87" i="3"/>
  <c r="N109" i="4"/>
  <c r="N15" i="4"/>
  <c r="N96" i="4"/>
  <c r="E41" i="4"/>
  <c r="N83" i="4"/>
  <c r="N69" i="4"/>
  <c r="E83" i="4"/>
  <c r="N2" i="4"/>
  <c r="N28" i="4"/>
  <c r="N55" i="4"/>
  <c r="E96" i="4"/>
  <c r="M104" i="4"/>
</calcChain>
</file>

<file path=xl/sharedStrings.xml><?xml version="1.0" encoding="utf-8"?>
<sst xmlns="http://schemas.openxmlformats.org/spreadsheetml/2006/main" count="1817" uniqueCount="257">
  <si>
    <t>TRƯỜNG THCS TRUNG MẦU</t>
  </si>
  <si>
    <t>LỚP 6A</t>
  </si>
  <si>
    <t>LỚP 6B</t>
  </si>
  <si>
    <t>LỚP 7A</t>
  </si>
  <si>
    <t>LỚP 7B</t>
  </si>
  <si>
    <t>LỚP 8A</t>
  </si>
  <si>
    <t>LỚP 8B</t>
  </si>
  <si>
    <t>LỚP 9A</t>
  </si>
  <si>
    <t>LỚP 9B</t>
  </si>
  <si>
    <t>LỚP TRÙNG TIẾT</t>
  </si>
  <si>
    <t>GIÁO VIÊN NGHỈ</t>
  </si>
  <si>
    <t>Lê Văn Dương</t>
  </si>
  <si>
    <t>Tạ Thị Trang</t>
  </si>
  <si>
    <t>Tạ Đình Thắng</t>
  </si>
  <si>
    <t>Môn</t>
  </si>
  <si>
    <t>GV</t>
  </si>
  <si>
    <t>6A</t>
  </si>
  <si>
    <t>6B</t>
  </si>
  <si>
    <t>7A</t>
  </si>
  <si>
    <t>7B</t>
  </si>
  <si>
    <t>8A</t>
  </si>
  <si>
    <t>8B</t>
  </si>
  <si>
    <t>9A</t>
  </si>
  <si>
    <t>9B</t>
  </si>
  <si>
    <t>Thứ</t>
  </si>
  <si>
    <t>Tiết</t>
  </si>
  <si>
    <t>T.Trang</t>
  </si>
  <si>
    <t>Thắng</t>
  </si>
  <si>
    <t>K.Trang</t>
  </si>
  <si>
    <t>Khai</t>
  </si>
  <si>
    <t>Hoàng</t>
  </si>
  <si>
    <t>Thu</t>
  </si>
  <si>
    <t>Đính</t>
  </si>
  <si>
    <t>Vinh</t>
  </si>
  <si>
    <t>Dương</t>
  </si>
  <si>
    <t>Bích</t>
  </si>
  <si>
    <t>Vũ</t>
  </si>
  <si>
    <t>Đ.Hà</t>
  </si>
  <si>
    <t>Xuân</t>
  </si>
  <si>
    <t>L</t>
  </si>
  <si>
    <t>T</t>
  </si>
  <si>
    <t>V</t>
  </si>
  <si>
    <t>TA</t>
  </si>
  <si>
    <t>TD</t>
  </si>
  <si>
    <t>MT</t>
  </si>
  <si>
    <t>Thời gian học:</t>
  </si>
  <si>
    <t>Tiết 2: từ 8h20 đến 9h05.</t>
  </si>
  <si>
    <t>Tiết 3: từ 9h20 đến 10h05.</t>
  </si>
  <si>
    <t>Tiết 4: từ 10h10 đến 10h55.</t>
  </si>
  <si>
    <t>Tiết 5: từ 11h00 đến 11h45.</t>
  </si>
  <si>
    <t>S.hoạt</t>
  </si>
  <si>
    <t>Văn</t>
  </si>
  <si>
    <t>Toán</t>
  </si>
  <si>
    <t>Lý</t>
  </si>
  <si>
    <t>Sinh</t>
  </si>
  <si>
    <t>Sử</t>
  </si>
  <si>
    <t>Địa</t>
  </si>
  <si>
    <t>C.nghệ</t>
  </si>
  <si>
    <t>GDCD</t>
  </si>
  <si>
    <t>Nhạc</t>
  </si>
  <si>
    <t>Hóa</t>
  </si>
  <si>
    <t>T.chọn</t>
  </si>
  <si>
    <t>Tổng</t>
  </si>
  <si>
    <t>Tin</t>
  </si>
  <si>
    <t>Tiết 1: từ 14h00 đến 14h45'</t>
  </si>
  <si>
    <t>Tiết 2: từ 14h50 đến 15h35'</t>
  </si>
  <si>
    <t>Tiết 3: từ 15h50 đến 16h35'</t>
  </si>
  <si>
    <t>Thø</t>
  </si>
  <si>
    <t>H¹nh</t>
  </si>
  <si>
    <t>H.Thắng</t>
  </si>
  <si>
    <t>Xu©n</t>
  </si>
  <si>
    <t>Hoµng</t>
  </si>
  <si>
    <t>H»ng</t>
  </si>
  <si>
    <t>Dòng</t>
  </si>
  <si>
    <t>Hµ</t>
  </si>
  <si>
    <t>DiÖp</t>
  </si>
  <si>
    <t>HuyÒn</t>
  </si>
  <si>
    <t>N÷</t>
  </si>
  <si>
    <t>Thuû</t>
  </si>
  <si>
    <t>§Ýnh</t>
  </si>
  <si>
    <t>Sung</t>
  </si>
  <si>
    <t>BÝch</t>
  </si>
  <si>
    <t>T.Hµ</t>
  </si>
  <si>
    <t>TiÖn</t>
  </si>
  <si>
    <t>H©n</t>
  </si>
  <si>
    <t>AV</t>
  </si>
  <si>
    <t>Tæng tiÕt</t>
  </si>
  <si>
    <t>GV: Tạ Thị Trang</t>
  </si>
  <si>
    <t>GV:Tạ Đình Thắng</t>
  </si>
  <si>
    <t>Buổi</t>
  </si>
  <si>
    <t>Thứ 2</t>
  </si>
  <si>
    <t>Thứ 3</t>
  </si>
  <si>
    <t>Thứ 4</t>
  </si>
  <si>
    <t>Thứ 5</t>
  </si>
  <si>
    <t>Thứ 6</t>
  </si>
  <si>
    <t>Thứ 7</t>
  </si>
  <si>
    <t>Sáng</t>
  </si>
  <si>
    <t>Chiều</t>
  </si>
  <si>
    <t>GV: Đặng Minh Khai</t>
  </si>
  <si>
    <t>GV: Ng Ngọc Hoàng</t>
  </si>
  <si>
    <t>GV: Dương Quang Đính</t>
  </si>
  <si>
    <t>GV: Đới Đăng Vinh</t>
  </si>
  <si>
    <t>GV:</t>
  </si>
  <si>
    <t>GV: Trần Thị Thu Hà</t>
  </si>
  <si>
    <t>GV: Nguyễn Văn Vũ</t>
  </si>
  <si>
    <t>GV: Vũ Thị Bích</t>
  </si>
  <si>
    <t>GV: Nguyễn Thị Vân Anh</t>
  </si>
  <si>
    <t>Lớp 6A</t>
  </si>
  <si>
    <t>Lớp 6B</t>
  </si>
  <si>
    <t>Lớp 7A</t>
  </si>
  <si>
    <t>Lớp 7B</t>
  </si>
  <si>
    <t>Lớp 8A</t>
  </si>
  <si>
    <t>Lớp 8B</t>
  </si>
  <si>
    <t>Lớp 9A</t>
  </si>
  <si>
    <t>Lớp 9B</t>
  </si>
  <si>
    <t>TRÙNG TIẾT</t>
  </si>
  <si>
    <t>THỨ</t>
  </si>
  <si>
    <t>HAI</t>
  </si>
  <si>
    <t>BA</t>
  </si>
  <si>
    <t>TƯ</t>
  </si>
  <si>
    <t>NĂM</t>
  </si>
  <si>
    <t>SÁU</t>
  </si>
  <si>
    <t>BẨY</t>
  </si>
  <si>
    <t>Sĩ số: 38</t>
  </si>
  <si>
    <t>Tạ Kiều Trang</t>
  </si>
  <si>
    <t>Giang</t>
  </si>
  <si>
    <t>GV: Ng Hồng Giang</t>
  </si>
  <si>
    <t>GV: Tạ KiềuTrang</t>
  </si>
  <si>
    <t>UBND HUYỆN GIA LÂM</t>
  </si>
  <si>
    <t xml:space="preserve"> UBND HUYỆN GIA LÂM</t>
  </si>
  <si>
    <t>Khang</t>
  </si>
  <si>
    <t>Sĩ số: 45</t>
  </si>
  <si>
    <t>Sĩ số: 41</t>
  </si>
  <si>
    <t>Sĩ số: 37</t>
  </si>
  <si>
    <t>Doanh</t>
  </si>
  <si>
    <t xml:space="preserve">                                                                                     * Các tiết đánh dấu (*) là Tiếng Anh LK</t>
  </si>
  <si>
    <t>GV: Vũ Trường Khang</t>
  </si>
  <si>
    <t>Tùng</t>
  </si>
  <si>
    <t>Nguyễn Thị Hoa</t>
  </si>
  <si>
    <t>Nguyễn Thị Bình</t>
  </si>
  <si>
    <t>Bình</t>
  </si>
  <si>
    <t>Hoa</t>
  </si>
  <si>
    <t>GV: Nguyễn Thị Hoa</t>
  </si>
  <si>
    <t>GV: Nguyễn Thị Bình</t>
  </si>
  <si>
    <t>Tiết 1: từ 7h30 đến 8h15.(Thứ hai tiết 1 bắt đầu từ 7h15 đến 8h15)</t>
  </si>
  <si>
    <t>Hà</t>
  </si>
  <si>
    <t>LỚP 8C</t>
  </si>
  <si>
    <t>Đới Thị Lan</t>
  </si>
  <si>
    <t>Nguyễn Văn Vũ</t>
  </si>
  <si>
    <t>Nguyễn Thị Thu</t>
  </si>
  <si>
    <t>Vũ Trường  Khang</t>
  </si>
  <si>
    <t>Lan</t>
  </si>
  <si>
    <t>Oanh</t>
  </si>
  <si>
    <t>Lớp 8C</t>
  </si>
  <si>
    <t>GV: Nguyễn Sơn Tùng</t>
  </si>
  <si>
    <t>GV: Hoàng Thị Oanh</t>
  </si>
  <si>
    <t>GV: Đới Thị Lan</t>
  </si>
  <si>
    <t>GV: Nguyễn Thị Thu</t>
  </si>
  <si>
    <t>A</t>
  </si>
  <si>
    <t>A*</t>
  </si>
  <si>
    <t>STT</t>
  </si>
  <si>
    <t>Lớp/Tiết</t>
  </si>
  <si>
    <t>Tổng số</t>
  </si>
  <si>
    <t>Lớp 6</t>
  </si>
  <si>
    <t>Lớp 7</t>
  </si>
  <si>
    <t>Lớp 8</t>
  </si>
  <si>
    <t>Lớp 9</t>
  </si>
  <si>
    <t>tiết</t>
  </si>
  <si>
    <t>Các môn học</t>
  </si>
  <si>
    <t>Vật lý</t>
  </si>
  <si>
    <t>Ngữ văn</t>
  </si>
  <si>
    <t>Lịch sử</t>
  </si>
  <si>
    <t>Mỹ thuật</t>
  </si>
  <si>
    <t>3,5</t>
  </si>
  <si>
    <t>Âm nhạc</t>
  </si>
  <si>
    <t>Công nghệ</t>
  </si>
  <si>
    <t>Thể dục</t>
  </si>
  <si>
    <t>Tiếng Anh liên kết</t>
  </si>
  <si>
    <t>Chủ đề tự chọn</t>
  </si>
  <si>
    <t>Thủy</t>
  </si>
  <si>
    <t>H</t>
  </si>
  <si>
    <t>Đ</t>
  </si>
  <si>
    <t>SV</t>
  </si>
  <si>
    <t>TV</t>
  </si>
  <si>
    <t>Huệ</t>
  </si>
  <si>
    <t>KNS</t>
  </si>
  <si>
    <t>TT</t>
  </si>
  <si>
    <t>TC</t>
  </si>
  <si>
    <t>`</t>
  </si>
  <si>
    <t>Sĩ số: 43</t>
  </si>
  <si>
    <t>Sĩ số: 44</t>
  </si>
  <si>
    <t>Sĩ số: 32</t>
  </si>
  <si>
    <t>Sĩ số: 31</t>
  </si>
  <si>
    <t>PHÓ HIỆU TRƯỞNG</t>
  </si>
  <si>
    <t>HOÀNG THỊ OANH</t>
  </si>
  <si>
    <r>
      <t>Ghi chú:</t>
    </r>
    <r>
      <rPr>
        <sz val="12"/>
        <rFont val="Times New Roman"/>
        <family val="1"/>
      </rPr>
      <t xml:space="preserve"> - Các tiết đánh dấu (*) là các tiết chính khóa và TALK chuyển xuống chiều; Khối 6, 7 tự chọn Tin;                                                     </t>
    </r>
  </si>
  <si>
    <t>Lớp</t>
  </si>
  <si>
    <t>Người dạy thay</t>
  </si>
  <si>
    <t>Vân Anh</t>
  </si>
  <si>
    <t>8C</t>
  </si>
  <si>
    <t>Đia</t>
  </si>
  <si>
    <t>Môn theo TKB</t>
  </si>
  <si>
    <t>Người dạy theo TKB</t>
  </si>
  <si>
    <t>LỊCH DẠY THAY THỨ 4, THỨ 5, THỨ 6 (dạy thay đ/c Đính, Hà, Khai)</t>
  </si>
  <si>
    <t>Môn dạy thay</t>
  </si>
  <si>
    <t xml:space="preserve">Tiết </t>
  </si>
  <si>
    <t>Tư
(25/11)</t>
  </si>
  <si>
    <t>Năm
(26/11)</t>
  </si>
  <si>
    <t>Sáu
(27/11)</t>
  </si>
  <si>
    <t>V.Anh</t>
  </si>
  <si>
    <t>S</t>
  </si>
  <si>
    <t>CD</t>
  </si>
  <si>
    <t>CN</t>
  </si>
  <si>
    <t>ÂN</t>
  </si>
  <si>
    <t>THỜI KHÓA BIỂU HỌC KÌ II NĂM HỌC 2020-2021</t>
  </si>
  <si>
    <t>S.hPạt</t>
  </si>
  <si>
    <t>TPán</t>
  </si>
  <si>
    <t>Môn học/ HPạt</t>
  </si>
  <si>
    <t>động giáP dục</t>
  </si>
  <si>
    <t>Tiếng nước ngPài</t>
  </si>
  <si>
    <t>CC - Sinh hPạt lớp</t>
  </si>
  <si>
    <t>Linh</t>
  </si>
  <si>
    <t>T.Hà</t>
  </si>
  <si>
    <t>M.Lan</t>
  </si>
  <si>
    <t>Hoàng - Bình</t>
  </si>
  <si>
    <t>Bích -Oanh</t>
  </si>
  <si>
    <t>Bích-Oanh</t>
  </si>
  <si>
    <t>Hoàng - Dương</t>
  </si>
  <si>
    <t>Hoàng - Thu</t>
  </si>
  <si>
    <t>Hoàng- Khang</t>
  </si>
  <si>
    <t>Thực hiện ngày 30/1/2021</t>
  </si>
  <si>
    <t>THỜI KHÓA BIỂU  HỌC KÌ II NĂM HỌC 2020-2021</t>
  </si>
  <si>
    <t>Đ/C Hoàng</t>
  </si>
  <si>
    <t>Giáo viên</t>
  </si>
  <si>
    <t>Đ/C</t>
  </si>
  <si>
    <t>NGÀY 29/1/2021</t>
  </si>
  <si>
    <t>MÔN</t>
  </si>
  <si>
    <t>LỚP</t>
  </si>
  <si>
    <t>TIẾT</t>
  </si>
  <si>
    <t>Giáo viên dạy thay</t>
  </si>
  <si>
    <t>THỜI KHOÁ BIỂU DẠY THAY</t>
  </si>
  <si>
    <t>Đ/C Tùng</t>
  </si>
  <si>
    <t>Đ/C T.Hà</t>
  </si>
  <si>
    <t>Hoá</t>
  </si>
  <si>
    <t>Đ/C H.Lan</t>
  </si>
  <si>
    <t>NGÀY 30/1/2021</t>
  </si>
  <si>
    <t>Đ/C Bích</t>
  </si>
  <si>
    <t>SỬ</t>
  </si>
  <si>
    <t>Sĩ số: 30</t>
  </si>
  <si>
    <t>BUỔI SÁNG</t>
  </si>
  <si>
    <t>THỜI KHÓA BIỂU CHIỀU HỌC KÌ II NĂM HỌC 2020-2021 (TKB SỐ10)</t>
  </si>
  <si>
    <t>(Thực hiện từ ngày 15/03/2021)</t>
  </si>
  <si>
    <t>SH</t>
  </si>
  <si>
    <t>CC</t>
  </si>
  <si>
    <t>AN</t>
  </si>
  <si>
    <t>Thực hiện từ ngày 05/4/2021</t>
  </si>
  <si>
    <t>THỜI KHÓA BIỂU HỌC KÌ II NĂM HỌC 2020-2021 (TKB SỐ 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</si>
</sst>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1" x14ac:knownFonts="1"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b/>
      <u/>
      <sz val="10"/>
      <name val="Times New Roman"/>
      <family val="1"/>
    </font>
    <font>
      <sz val="12"/>
      <color indexed="10"/>
      <name val="Times New Roman"/>
      <family val="1"/>
    </font>
    <font>
      <b/>
      <sz val="14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</font>
    <font>
      <sz val="9"/>
      <name val="Times New Roman"/>
      <family val="1"/>
    </font>
    <font>
      <sz val="8"/>
      <color indexed="10"/>
      <name val="Times New Roman"/>
      <family val="1"/>
    </font>
    <font>
      <sz val="8"/>
      <color indexed="12"/>
      <name val="Times New Roman"/>
      <family val="1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8"/>
      <name val="Times New Roman"/>
      <family val="1"/>
    </font>
    <font>
      <sz val="14"/>
      <name val="Times New Roman"/>
      <family val="1"/>
    </font>
    <font>
      <b/>
      <sz val="10"/>
      <color indexed="10"/>
      <name val="Times New Roman"/>
      <family val="1"/>
    </font>
    <font>
      <sz val="12"/>
      <color indexed="48"/>
      <name val="Times New Roman"/>
      <family val="1"/>
    </font>
    <font>
      <b/>
      <u/>
      <sz val="12"/>
      <name val="Times New Roman"/>
      <family val="1"/>
    </font>
    <font>
      <b/>
      <sz val="9"/>
      <color indexed="9"/>
      <name val="Times New Roman"/>
      <family val="1"/>
    </font>
    <font>
      <sz val="12"/>
      <color indexed="9"/>
      <name val="Times New Roman"/>
      <family val="1"/>
    </font>
    <font>
      <b/>
      <sz val="12"/>
      <color indexed="12"/>
      <name val="Times New Roman"/>
      <family val="1"/>
    </font>
    <font>
      <b/>
      <sz val="14"/>
      <color indexed="10"/>
      <name val="Times New Roman"/>
      <family val="1"/>
    </font>
    <font>
      <sz val="12"/>
      <color indexed="56"/>
      <name val="Times New Roman"/>
      <family val="1"/>
    </font>
    <font>
      <sz val="8"/>
      <name val="Arial"/>
      <family val="2"/>
    </font>
    <font>
      <b/>
      <i/>
      <sz val="10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8"/>
      <color theme="1"/>
      <name val="Times New Roman"/>
      <family val="1"/>
    </font>
    <font>
      <sz val="6"/>
      <name val="Times New Roman"/>
      <family val="1"/>
    </font>
    <font>
      <b/>
      <sz val="16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9"/>
      <color theme="1"/>
      <name val="Times New Roman"/>
      <family val="1"/>
    </font>
    <font>
      <sz val="9"/>
      <color theme="1" tint="4.9989318521683403E-2"/>
      <name val="Times New Roman"/>
      <family val="1"/>
    </font>
    <font>
      <b/>
      <i/>
      <sz val="12"/>
      <name val="Times New Roman"/>
      <family val="1"/>
    </font>
    <font>
      <i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1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10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0"/>
      </bottom>
      <diagonal/>
    </border>
    <border>
      <left style="thin">
        <color indexed="20"/>
      </left>
      <right style="thin">
        <color indexed="20"/>
      </right>
      <top/>
      <bottom/>
      <diagonal/>
    </border>
    <border>
      <left style="thin">
        <color indexed="20"/>
      </left>
      <right/>
      <top/>
      <bottom/>
      <diagonal/>
    </border>
    <border>
      <left style="thin">
        <color indexed="64"/>
      </left>
      <right/>
      <top style="thin">
        <color indexed="10"/>
      </top>
      <bottom/>
      <diagonal/>
    </border>
    <border>
      <left/>
      <right style="thin">
        <color indexed="64"/>
      </right>
      <top style="thin">
        <color indexed="10"/>
      </top>
      <bottom/>
      <diagonal/>
    </border>
    <border>
      <left style="thin">
        <color indexed="20"/>
      </left>
      <right style="thin">
        <color indexed="20"/>
      </right>
      <top style="thin">
        <color indexed="10"/>
      </top>
      <bottom style="thin">
        <color indexed="20"/>
      </bottom>
      <diagonal/>
    </border>
    <border>
      <left style="thin">
        <color indexed="20"/>
      </left>
      <right/>
      <top style="thin">
        <color indexed="10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 style="thin">
        <color indexed="64"/>
      </left>
      <right/>
      <top/>
      <bottom style="thin">
        <color indexed="10"/>
      </bottom>
      <diagonal/>
    </border>
    <border>
      <left/>
      <right style="thin">
        <color indexed="64"/>
      </right>
      <top/>
      <bottom style="thin">
        <color indexed="1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10"/>
      </bottom>
      <diagonal/>
    </border>
    <border>
      <left style="thin">
        <color indexed="20"/>
      </left>
      <right/>
      <top style="thin">
        <color indexed="2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10"/>
      </bottom>
      <diagonal/>
    </border>
    <border>
      <left style="thin">
        <color indexed="20"/>
      </left>
      <right style="thin">
        <color indexed="20"/>
      </right>
      <top style="thin">
        <color indexed="10"/>
      </top>
      <bottom/>
      <diagonal/>
    </border>
    <border>
      <left style="thin">
        <color indexed="20"/>
      </left>
      <right/>
      <top style="thin">
        <color indexed="10"/>
      </top>
      <bottom/>
      <diagonal/>
    </border>
    <border>
      <left style="thin">
        <color indexed="20"/>
      </left>
      <right style="thin">
        <color indexed="20"/>
      </right>
      <top/>
      <bottom style="thin">
        <color indexed="64"/>
      </bottom>
      <diagonal/>
    </border>
    <border>
      <left style="thin">
        <color indexed="20"/>
      </left>
      <right style="thin">
        <color indexed="64"/>
      </right>
      <top/>
      <bottom style="thin">
        <color indexed="64"/>
      </bottom>
      <diagonal/>
    </border>
    <border>
      <left style="thin">
        <color indexed="20"/>
      </left>
      <right style="thin">
        <color indexed="20"/>
      </right>
      <top/>
      <bottom style="thin">
        <color indexed="10"/>
      </bottom>
      <diagonal/>
    </border>
    <border>
      <left style="thin">
        <color indexed="20"/>
      </left>
      <right/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thin">
        <color indexed="20"/>
      </left>
      <right style="thin">
        <color indexed="64"/>
      </right>
      <top style="thin">
        <color indexed="10"/>
      </top>
      <bottom/>
      <diagonal/>
    </border>
    <border>
      <left style="thin">
        <color indexed="20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20"/>
      </right>
      <top style="thin">
        <color indexed="64"/>
      </top>
      <bottom style="dotted">
        <color indexed="64"/>
      </bottom>
      <diagonal/>
    </border>
    <border>
      <left style="thin">
        <color indexed="20"/>
      </left>
      <right style="thin">
        <color indexed="20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20"/>
      </right>
      <top style="dotted">
        <color indexed="64"/>
      </top>
      <bottom style="dotted">
        <color indexed="64"/>
      </bottom>
      <diagonal/>
    </border>
    <border>
      <left style="thin">
        <color indexed="20"/>
      </left>
      <right style="thin">
        <color indexed="20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0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0"/>
      </left>
      <right/>
      <top style="dotted">
        <color indexed="64"/>
      </top>
      <bottom style="dotted">
        <color indexed="64"/>
      </bottom>
      <diagonal/>
    </border>
    <border>
      <left style="thin">
        <color indexed="20"/>
      </left>
      <right/>
      <top style="thin">
        <color indexed="64"/>
      </top>
      <bottom style="dotted">
        <color indexed="64"/>
      </bottom>
      <diagonal/>
    </border>
    <border>
      <left style="thin">
        <color theme="1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theme="1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rgb="FFFF0000"/>
      </top>
      <bottom/>
      <diagonal/>
    </border>
    <border>
      <left/>
      <right style="thin">
        <color indexed="64"/>
      </right>
      <top style="thin">
        <color rgb="FFFF0000"/>
      </top>
      <bottom/>
      <diagonal/>
    </border>
    <border>
      <left/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FF0000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theme="1"/>
      </right>
      <top/>
      <bottom style="thin">
        <color rgb="FFFF0000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rgb="FFFF0000"/>
      </top>
      <bottom/>
      <diagonal/>
    </border>
    <border>
      <left/>
      <right style="thin">
        <color theme="1"/>
      </right>
      <top style="thin">
        <color indexed="10"/>
      </top>
      <bottom/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0"/>
      </left>
      <right style="thin">
        <color indexed="64"/>
      </right>
      <top style="dotted">
        <color auto="1"/>
      </top>
      <bottom style="dotted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theme="1"/>
      </left>
      <right/>
      <top/>
      <bottom style="thin">
        <color rgb="FFFF0000"/>
      </bottom>
      <diagonal/>
    </border>
  </borders>
  <cellStyleXfs count="2">
    <xf numFmtId="0" fontId="0" fillId="0" borderId="0"/>
    <xf numFmtId="0" fontId="30" fillId="0" borderId="0"/>
  </cellStyleXfs>
  <cellXfs count="56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6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0" fontId="8" fillId="0" borderId="18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5" fillId="0" borderId="0" xfId="0" applyFont="1" applyProtection="1"/>
    <xf numFmtId="0" fontId="7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7" fillId="0" borderId="14" xfId="0" applyFont="1" applyBorder="1" applyProtection="1"/>
    <xf numFmtId="0" fontId="14" fillId="0" borderId="19" xfId="0" applyFont="1" applyBorder="1" applyAlignment="1" applyProtection="1">
      <alignment horizontal="center"/>
    </xf>
    <xf numFmtId="0" fontId="7" fillId="0" borderId="19" xfId="0" applyFont="1" applyBorder="1" applyAlignment="1" applyProtection="1">
      <alignment horizontal="center"/>
    </xf>
    <xf numFmtId="0" fontId="7" fillId="0" borderId="0" xfId="0" applyFont="1" applyProtection="1"/>
    <xf numFmtId="0" fontId="2" fillId="0" borderId="29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left"/>
    </xf>
    <xf numFmtId="0" fontId="1" fillId="0" borderId="0" xfId="0" applyFont="1" applyProtection="1"/>
    <xf numFmtId="0" fontId="2" fillId="0" borderId="4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29" fillId="0" borderId="0" xfId="0" applyFont="1" applyAlignment="1" applyProtection="1">
      <alignment horizontal="left"/>
    </xf>
    <xf numFmtId="43" fontId="1" fillId="0" borderId="0" xfId="0" applyNumberFormat="1" applyFont="1" applyProtection="1"/>
    <xf numFmtId="43" fontId="8" fillId="0" borderId="0" xfId="0" applyNumberFormat="1" applyFont="1" applyProtection="1"/>
    <xf numFmtId="43" fontId="8" fillId="0" borderId="0" xfId="0" applyNumberFormat="1" applyFont="1" applyAlignment="1" applyProtection="1">
      <alignment horizontal="center"/>
    </xf>
    <xf numFmtId="43" fontId="2" fillId="0" borderId="0" xfId="0" applyNumberFormat="1" applyFont="1" applyAlignment="1" applyProtection="1">
      <alignment horizontal="center"/>
    </xf>
    <xf numFmtId="43" fontId="28" fillId="0" borderId="0" xfId="0" applyNumberFormat="1" applyFont="1" applyAlignment="1" applyProtection="1">
      <alignment horizontal="left"/>
    </xf>
    <xf numFmtId="43" fontId="8" fillId="0" borderId="30" xfId="0" applyNumberFormat="1" applyFont="1" applyBorder="1" applyAlignment="1" applyProtection="1">
      <alignment horizontal="center"/>
    </xf>
    <xf numFmtId="43" fontId="1" fillId="0" borderId="35" xfId="0" applyNumberFormat="1" applyFont="1" applyBorder="1" applyAlignment="1" applyProtection="1">
      <alignment horizontal="center"/>
    </xf>
    <xf numFmtId="43" fontId="8" fillId="0" borderId="17" xfId="0" applyNumberFormat="1" applyFont="1" applyBorder="1" applyAlignment="1" applyProtection="1">
      <alignment horizontal="center"/>
    </xf>
    <xf numFmtId="43" fontId="1" fillId="0" borderId="13" xfId="0" applyNumberFormat="1" applyFont="1" applyBorder="1" applyAlignment="1" applyProtection="1">
      <alignment horizontal="center"/>
    </xf>
    <xf numFmtId="43" fontId="8" fillId="0" borderId="10" xfId="0" applyNumberFormat="1" applyFont="1" applyBorder="1" applyAlignment="1" applyProtection="1">
      <alignment horizontal="center"/>
    </xf>
    <xf numFmtId="43" fontId="1" fillId="0" borderId="16" xfId="0" applyNumberFormat="1" applyFont="1" applyBorder="1" applyAlignment="1" applyProtection="1">
      <alignment horizontal="center"/>
    </xf>
    <xf numFmtId="43" fontId="8" fillId="0" borderId="0" xfId="0" applyNumberFormat="1" applyFont="1" applyBorder="1" applyAlignment="1" applyProtection="1">
      <alignment horizontal="center"/>
    </xf>
    <xf numFmtId="43" fontId="1" fillId="0" borderId="0" xfId="0" applyNumberFormat="1" applyFont="1" applyBorder="1" applyAlignment="1" applyProtection="1">
      <alignment horizontal="center"/>
    </xf>
    <xf numFmtId="0" fontId="18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Protection="1"/>
    <xf numFmtId="0" fontId="7" fillId="0" borderId="0" xfId="0" applyFont="1" applyBorder="1" applyProtection="1"/>
    <xf numFmtId="0" fontId="8" fillId="0" borderId="0" xfId="0" applyFont="1" applyProtection="1"/>
    <xf numFmtId="0" fontId="8" fillId="0" borderId="14" xfId="0" applyFont="1" applyBorder="1" applyProtection="1"/>
    <xf numFmtId="0" fontId="8" fillId="0" borderId="29" xfId="0" applyFont="1" applyBorder="1" applyAlignment="1" applyProtection="1">
      <alignment horizontal="center"/>
    </xf>
    <xf numFmtId="0" fontId="8" fillId="0" borderId="0" xfId="0" applyFont="1" applyBorder="1" applyProtection="1"/>
    <xf numFmtId="0" fontId="8" fillId="0" borderId="18" xfId="0" applyFont="1" applyBorder="1" applyProtection="1"/>
    <xf numFmtId="0" fontId="8" fillId="0" borderId="43" xfId="0" applyFont="1" applyBorder="1" applyProtection="1"/>
    <xf numFmtId="0" fontId="8" fillId="0" borderId="44" xfId="0" applyFont="1" applyBorder="1" applyAlignment="1" applyProtection="1">
      <alignment horizontal="center"/>
    </xf>
    <xf numFmtId="0" fontId="8" fillId="0" borderId="45" xfId="0" applyFont="1" applyBorder="1" applyAlignment="1" applyProtection="1">
      <alignment horizontal="center"/>
    </xf>
    <xf numFmtId="0" fontId="8" fillId="0" borderId="8" xfId="0" applyFont="1" applyBorder="1" applyProtection="1"/>
    <xf numFmtId="0" fontId="8" fillId="0" borderId="46" xfId="0" applyFont="1" applyBorder="1" applyProtection="1"/>
    <xf numFmtId="0" fontId="8" fillId="0" borderId="21" xfId="0" applyFont="1" applyBorder="1" applyProtection="1"/>
    <xf numFmtId="0" fontId="8" fillId="0" borderId="31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1" fillId="2" borderId="47" xfId="0" applyFont="1" applyFill="1" applyBorder="1" applyAlignment="1" applyProtection="1">
      <alignment horizontal="center"/>
      <protection locked="0"/>
    </xf>
    <xf numFmtId="0" fontId="1" fillId="2" borderId="48" xfId="0" applyFont="1" applyFill="1" applyBorder="1" applyAlignment="1" applyProtection="1">
      <alignment horizontal="center"/>
      <protection locked="0"/>
    </xf>
    <xf numFmtId="0" fontId="10" fillId="2" borderId="17" xfId="1" applyFont="1" applyFill="1" applyBorder="1" applyProtection="1">
      <protection locked="0"/>
    </xf>
    <xf numFmtId="0" fontId="10" fillId="2" borderId="13" xfId="1" applyFont="1" applyFill="1" applyBorder="1" applyProtection="1">
      <protection locked="0"/>
    </xf>
    <xf numFmtId="0" fontId="10" fillId="2" borderId="18" xfId="0" applyFont="1" applyFill="1" applyBorder="1" applyAlignment="1" applyProtection="1">
      <alignment horizontal="center" vertical="center" wrapText="1"/>
      <protection locked="0"/>
    </xf>
    <xf numFmtId="0" fontId="10" fillId="2" borderId="0" xfId="1" applyFont="1" applyFill="1" applyBorder="1" applyProtection="1">
      <protection locked="0"/>
    </xf>
    <xf numFmtId="0" fontId="10" fillId="2" borderId="17" xfId="1" applyFont="1" applyFill="1" applyBorder="1" applyAlignment="1" applyProtection="1">
      <alignment horizontal="left"/>
      <protection locked="0"/>
    </xf>
    <xf numFmtId="0" fontId="10" fillId="2" borderId="16" xfId="1" applyFont="1" applyFill="1" applyBorder="1" applyProtection="1">
      <protection locked="0"/>
    </xf>
    <xf numFmtId="0" fontId="10" fillId="2" borderId="53" xfId="1" applyFont="1" applyFill="1" applyBorder="1" applyProtection="1">
      <protection locked="0"/>
    </xf>
    <xf numFmtId="0" fontId="10" fillId="2" borderId="34" xfId="0" applyFont="1" applyFill="1" applyBorder="1" applyAlignment="1" applyProtection="1">
      <alignment horizontal="center" vertical="center" wrapText="1"/>
      <protection locked="0"/>
    </xf>
    <xf numFmtId="0" fontId="10" fillId="2" borderId="62" xfId="0" applyFont="1" applyFill="1" applyBorder="1" applyAlignment="1" applyProtection="1">
      <alignment horizontal="center" vertical="center" wrapText="1"/>
      <protection locked="0"/>
    </xf>
    <xf numFmtId="0" fontId="10" fillId="2" borderId="11" xfId="1" applyFont="1" applyFill="1" applyBorder="1" applyProtection="1">
      <protection locked="0"/>
    </xf>
    <xf numFmtId="0" fontId="10" fillId="2" borderId="10" xfId="1" applyFont="1" applyFill="1" applyBorder="1" applyAlignment="1" applyProtection="1">
      <alignment horizontal="left"/>
      <protection locked="0"/>
    </xf>
    <xf numFmtId="0" fontId="7" fillId="2" borderId="40" xfId="0" applyFont="1" applyFill="1" applyBorder="1" applyProtection="1"/>
    <xf numFmtId="0" fontId="2" fillId="2" borderId="72" xfId="0" applyFont="1" applyFill="1" applyBorder="1" applyProtection="1"/>
    <xf numFmtId="0" fontId="2" fillId="2" borderId="73" xfId="0" applyFont="1" applyFill="1" applyBorder="1" applyProtection="1"/>
    <xf numFmtId="0" fontId="11" fillId="2" borderId="74" xfId="0" applyFont="1" applyFill="1" applyBorder="1" applyAlignment="1" applyProtection="1">
      <alignment horizontal="center"/>
      <protection locked="0"/>
    </xf>
    <xf numFmtId="0" fontId="12" fillId="2" borderId="75" xfId="0" applyFont="1" applyFill="1" applyBorder="1" applyAlignment="1" applyProtection="1">
      <alignment horizontal="center"/>
      <protection locked="0"/>
    </xf>
    <xf numFmtId="0" fontId="11" fillId="2" borderId="75" xfId="0" applyFont="1" applyFill="1" applyBorder="1" applyAlignment="1" applyProtection="1">
      <alignment horizontal="center"/>
      <protection locked="0"/>
    </xf>
    <xf numFmtId="0" fontId="7" fillId="2" borderId="41" xfId="0" applyFont="1" applyFill="1" applyBorder="1" applyProtection="1"/>
    <xf numFmtId="0" fontId="2" fillId="2" borderId="76" xfId="0" applyFont="1" applyFill="1" applyBorder="1" applyProtection="1"/>
    <xf numFmtId="0" fontId="11" fillId="2" borderId="77" xfId="0" applyFont="1" applyFill="1" applyBorder="1" applyAlignment="1" applyProtection="1">
      <alignment horizontal="center"/>
      <protection locked="0"/>
    </xf>
    <xf numFmtId="0" fontId="12" fillId="2" borderId="78" xfId="0" applyFont="1" applyFill="1" applyBorder="1" applyAlignment="1" applyProtection="1">
      <alignment horizontal="center"/>
      <protection locked="0"/>
    </xf>
    <xf numFmtId="0" fontId="11" fillId="2" borderId="78" xfId="0" applyFont="1" applyFill="1" applyBorder="1" applyAlignment="1" applyProtection="1">
      <alignment horizontal="center"/>
      <protection locked="0"/>
    </xf>
    <xf numFmtId="0" fontId="2" fillId="2" borderId="79" xfId="0" applyFont="1" applyFill="1" applyBorder="1" applyProtection="1"/>
    <xf numFmtId="0" fontId="7" fillId="2" borderId="79" xfId="0" applyFont="1" applyFill="1" applyBorder="1" applyProtection="1"/>
    <xf numFmtId="0" fontId="7" fillId="2" borderId="39" xfId="0" applyFont="1" applyFill="1" applyBorder="1" applyProtection="1"/>
    <xf numFmtId="0" fontId="2" fillId="2" borderId="80" xfId="0" applyFont="1" applyFill="1" applyBorder="1" applyProtection="1"/>
    <xf numFmtId="0" fontId="2" fillId="2" borderId="81" xfId="0" applyFont="1" applyFill="1" applyBorder="1" applyProtection="1"/>
    <xf numFmtId="0" fontId="7" fillId="2" borderId="81" xfId="0" applyFont="1" applyFill="1" applyBorder="1" applyProtection="1"/>
    <xf numFmtId="0" fontId="11" fillId="2" borderId="82" xfId="0" applyFont="1" applyFill="1" applyBorder="1" applyAlignment="1" applyProtection="1">
      <alignment horizontal="center"/>
      <protection locked="0"/>
    </xf>
    <xf numFmtId="0" fontId="7" fillId="2" borderId="42" xfId="0" applyFont="1" applyFill="1" applyBorder="1" applyProtection="1"/>
    <xf numFmtId="0" fontId="2" fillId="2" borderId="83" xfId="0" applyFont="1" applyFill="1" applyBorder="1" applyProtection="1"/>
    <xf numFmtId="0" fontId="7" fillId="2" borderId="83" xfId="0" applyFont="1" applyFill="1" applyBorder="1" applyProtection="1"/>
    <xf numFmtId="0" fontId="11" fillId="2" borderId="83" xfId="0" applyFont="1" applyFill="1" applyBorder="1" applyAlignment="1" applyProtection="1">
      <alignment horizontal="center"/>
      <protection locked="0"/>
    </xf>
    <xf numFmtId="0" fontId="12" fillId="2" borderId="83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/>
    </xf>
    <xf numFmtId="0" fontId="2" fillId="2" borderId="0" xfId="0" applyFont="1" applyFill="1" applyAlignment="1" applyProtection="1">
      <alignment horizontal="center"/>
    </xf>
    <xf numFmtId="0" fontId="14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43" fontId="32" fillId="2" borderId="3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43" fontId="1" fillId="0" borderId="20" xfId="0" applyNumberFormat="1" applyFont="1" applyBorder="1" applyAlignment="1" applyProtection="1">
      <alignment horizontal="center"/>
    </xf>
    <xf numFmtId="43" fontId="8" fillId="0" borderId="20" xfId="0" applyNumberFormat="1" applyFont="1" applyBorder="1" applyAlignment="1" applyProtection="1">
      <alignment horizontal="center"/>
    </xf>
    <xf numFmtId="0" fontId="2" fillId="2" borderId="39" xfId="0" applyFont="1" applyFill="1" applyBorder="1" applyProtection="1"/>
    <xf numFmtId="0" fontId="12" fillId="2" borderId="89" xfId="0" applyFont="1" applyFill="1" applyBorder="1" applyAlignment="1" applyProtection="1">
      <alignment horizontal="center"/>
      <protection locked="0"/>
    </xf>
    <xf numFmtId="0" fontId="12" fillId="2" borderId="90" xfId="0" applyFont="1" applyFill="1" applyBorder="1" applyAlignment="1" applyProtection="1">
      <alignment horizontal="center"/>
      <protection locked="0"/>
    </xf>
    <xf numFmtId="0" fontId="1" fillId="2" borderId="72" xfId="0" applyFont="1" applyFill="1" applyBorder="1" applyAlignment="1" applyProtection="1">
      <alignment horizontal="center" vertical="center" wrapText="1"/>
    </xf>
    <xf numFmtId="0" fontId="1" fillId="2" borderId="76" xfId="0" applyFont="1" applyFill="1" applyBorder="1" applyAlignment="1" applyProtection="1">
      <alignment horizontal="center" vertical="center" wrapText="1"/>
    </xf>
    <xf numFmtId="0" fontId="1" fillId="2" borderId="91" xfId="0" applyFont="1" applyFill="1" applyBorder="1" applyAlignment="1" applyProtection="1">
      <alignment horizontal="center" vertical="center" wrapText="1"/>
    </xf>
    <xf numFmtId="0" fontId="1" fillId="2" borderId="92" xfId="0" applyFont="1" applyFill="1" applyBorder="1" applyAlignment="1" applyProtection="1">
      <alignment horizontal="center" vertical="center" wrapText="1"/>
    </xf>
    <xf numFmtId="0" fontId="1" fillId="2" borderId="93" xfId="0" applyFont="1" applyFill="1" applyBorder="1" applyAlignment="1" applyProtection="1">
      <alignment horizontal="center" vertical="center" wrapText="1"/>
    </xf>
    <xf numFmtId="0" fontId="1" fillId="2" borderId="80" xfId="0" applyFont="1" applyFill="1" applyBorder="1" applyAlignment="1" applyProtection="1">
      <alignment horizontal="center" vertical="center" wrapText="1"/>
    </xf>
    <xf numFmtId="0" fontId="1" fillId="2" borderId="94" xfId="0" applyFont="1" applyFill="1" applyBorder="1" applyAlignment="1" applyProtection="1">
      <alignment horizontal="center" vertical="center" wrapText="1"/>
    </xf>
    <xf numFmtId="0" fontId="10" fillId="2" borderId="97" xfId="1" applyFont="1" applyFill="1" applyBorder="1" applyProtection="1">
      <protection locked="0"/>
    </xf>
    <xf numFmtId="43" fontId="8" fillId="0" borderId="16" xfId="0" applyNumberFormat="1" applyFont="1" applyBorder="1" applyAlignment="1" applyProtection="1">
      <alignment horizontal="center"/>
    </xf>
    <xf numFmtId="43" fontId="8" fillId="0" borderId="13" xfId="0" applyNumberFormat="1" applyFont="1" applyBorder="1" applyAlignment="1" applyProtection="1">
      <alignment horizontal="center"/>
    </xf>
    <xf numFmtId="43" fontId="8" fillId="0" borderId="35" xfId="0" applyNumberFormat="1" applyFont="1" applyBorder="1" applyAlignment="1" applyProtection="1">
      <alignment horizontal="center"/>
    </xf>
    <xf numFmtId="0" fontId="2" fillId="2" borderId="112" xfId="0" applyFont="1" applyFill="1" applyBorder="1" applyProtection="1"/>
    <xf numFmtId="0" fontId="7" fillId="0" borderId="101" xfId="0" applyFont="1" applyBorder="1" applyAlignment="1" applyProtection="1">
      <alignment horizontal="center"/>
    </xf>
    <xf numFmtId="0" fontId="8" fillId="0" borderId="115" xfId="0" applyFont="1" applyBorder="1" applyAlignment="1" applyProtection="1">
      <alignment horizontal="center"/>
    </xf>
    <xf numFmtId="0" fontId="8" fillId="0" borderId="116" xfId="0" applyFont="1" applyBorder="1" applyAlignment="1" applyProtection="1">
      <alignment horizontal="center"/>
    </xf>
    <xf numFmtId="0" fontId="8" fillId="0" borderId="110" xfId="0" applyFont="1" applyBorder="1" applyAlignment="1" applyProtection="1">
      <alignment horizontal="center"/>
    </xf>
    <xf numFmtId="0" fontId="8" fillId="0" borderId="108" xfId="0" applyFont="1" applyBorder="1" applyAlignment="1" applyProtection="1">
      <alignment horizontal="center"/>
    </xf>
    <xf numFmtId="0" fontId="8" fillId="0" borderId="44" xfId="0" applyFont="1" applyBorder="1" applyProtection="1"/>
    <xf numFmtId="0" fontId="8" fillId="0" borderId="117" xfId="0" applyFont="1" applyBorder="1" applyProtection="1"/>
    <xf numFmtId="0" fontId="7" fillId="0" borderId="18" xfId="0" applyFont="1" applyBorder="1" applyProtection="1"/>
    <xf numFmtId="0" fontId="14" fillId="0" borderId="21" xfId="0" applyFont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/>
    </xf>
    <xf numFmtId="0" fontId="7" fillId="0" borderId="104" xfId="0" applyFont="1" applyBorder="1" applyAlignment="1" applyProtection="1">
      <alignment horizontal="center"/>
    </xf>
    <xf numFmtId="0" fontId="18" fillId="0" borderId="118" xfId="0" applyFont="1" applyBorder="1" applyAlignment="1" applyProtection="1">
      <alignment horizontal="left"/>
    </xf>
    <xf numFmtId="0" fontId="1" fillId="0" borderId="118" xfId="0" applyFont="1" applyBorder="1" applyAlignment="1" applyProtection="1">
      <alignment horizontal="center"/>
    </xf>
    <xf numFmtId="0" fontId="29" fillId="0" borderId="118" xfId="0" applyFont="1" applyBorder="1" applyAlignment="1" applyProtection="1">
      <alignment horizontal="left"/>
    </xf>
    <xf numFmtId="0" fontId="8" fillId="0" borderId="43" xfId="0" applyFont="1" applyBorder="1" applyAlignment="1" applyProtection="1">
      <alignment horizontal="center"/>
    </xf>
    <xf numFmtId="0" fontId="8" fillId="0" borderId="111" xfId="0" applyFont="1" applyBorder="1" applyAlignment="1" applyProtection="1">
      <alignment horizontal="center"/>
    </xf>
    <xf numFmtId="0" fontId="8" fillId="0" borderId="109" xfId="0" applyFont="1" applyBorder="1" applyAlignment="1" applyProtection="1">
      <alignment horizontal="center"/>
    </xf>
    <xf numFmtId="0" fontId="31" fillId="2" borderId="128" xfId="0" applyFont="1" applyFill="1" applyBorder="1" applyAlignment="1" applyProtection="1">
      <alignment horizontal="center" vertical="center" wrapText="1"/>
      <protection locked="0"/>
    </xf>
    <xf numFmtId="0" fontId="1" fillId="2" borderId="129" xfId="0" applyFont="1" applyFill="1" applyBorder="1" applyAlignment="1" applyProtection="1">
      <alignment horizontal="center"/>
      <protection locked="0"/>
    </xf>
    <xf numFmtId="0" fontId="1" fillId="2" borderId="130" xfId="0" applyFont="1" applyFill="1" applyBorder="1" applyAlignment="1" applyProtection="1">
      <alignment horizontal="center"/>
      <protection locked="0"/>
    </xf>
    <xf numFmtId="43" fontId="32" fillId="2" borderId="21" xfId="0" applyNumberFormat="1" applyFont="1" applyFill="1" applyBorder="1" applyAlignment="1" applyProtection="1">
      <alignment horizontal="center"/>
    </xf>
    <xf numFmtId="43" fontId="32" fillId="2" borderId="17" xfId="0" applyNumberFormat="1" applyFont="1" applyFill="1" applyBorder="1" applyAlignment="1" applyProtection="1">
      <alignment horizontal="center"/>
    </xf>
    <xf numFmtId="43" fontId="32" fillId="2" borderId="14" xfId="0" applyNumberFormat="1" applyFont="1" applyFill="1" applyBorder="1" applyAlignment="1" applyProtection="1">
      <alignment horizontal="center"/>
    </xf>
    <xf numFmtId="43" fontId="32" fillId="2" borderId="18" xfId="0" applyNumberFormat="1" applyFont="1" applyFill="1" applyBorder="1" applyAlignment="1" applyProtection="1">
      <alignment horizontal="center"/>
    </xf>
    <xf numFmtId="43" fontId="32" fillId="2" borderId="10" xfId="0" applyNumberFormat="1" applyFont="1" applyFill="1" applyBorder="1" applyAlignment="1" applyProtection="1">
      <alignment horizontal="center"/>
    </xf>
    <xf numFmtId="0" fontId="7" fillId="2" borderId="131" xfId="0" applyFont="1" applyFill="1" applyBorder="1" applyProtection="1"/>
    <xf numFmtId="0" fontId="2" fillId="2" borderId="132" xfId="0" applyFont="1" applyFill="1" applyBorder="1" applyProtection="1"/>
    <xf numFmtId="0" fontId="7" fillId="2" borderId="73" xfId="0" applyFont="1" applyFill="1" applyBorder="1" applyProtection="1"/>
    <xf numFmtId="0" fontId="2" fillId="2" borderId="0" xfId="0" applyFont="1" applyFill="1" applyAlignment="1" applyProtection="1">
      <alignment horizontal="left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3" xfId="0" applyFont="1" applyBorder="1" applyAlignment="1">
      <alignment horizontal="center" vertical="center"/>
    </xf>
    <xf numFmtId="0" fontId="7" fillId="0" borderId="134" xfId="0" applyFont="1" applyBorder="1" applyAlignment="1">
      <alignment horizontal="center" vertical="center"/>
    </xf>
    <xf numFmtId="0" fontId="7" fillId="0" borderId="133" xfId="0" applyFont="1" applyBorder="1" applyAlignment="1">
      <alignment horizontal="center" vertical="center"/>
    </xf>
    <xf numFmtId="0" fontId="7" fillId="0" borderId="135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2" fillId="0" borderId="135" xfId="0" applyFont="1" applyBorder="1" applyAlignment="1">
      <alignment horizontal="center" vertical="center"/>
    </xf>
    <xf numFmtId="0" fontId="2" fillId="0" borderId="138" xfId="0" applyFont="1" applyBorder="1" applyAlignment="1">
      <alignment horizontal="center" vertical="center"/>
    </xf>
    <xf numFmtId="0" fontId="2" fillId="0" borderId="139" xfId="0" applyFont="1" applyBorder="1" applyAlignment="1">
      <alignment horizontal="center" vertical="center"/>
    </xf>
    <xf numFmtId="0" fontId="1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/>
      <protection locked="0"/>
    </xf>
    <xf numFmtId="0" fontId="1" fillId="2" borderId="29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Protection="1">
      <protection locked="0"/>
    </xf>
    <xf numFmtId="0" fontId="2" fillId="2" borderId="30" xfId="0" applyFont="1" applyFill="1" applyBorder="1" applyAlignment="1" applyProtection="1">
      <alignment horizontal="center"/>
      <protection locked="0"/>
    </xf>
    <xf numFmtId="0" fontId="8" fillId="2" borderId="45" xfId="0" applyFont="1" applyFill="1" applyBorder="1" applyAlignment="1" applyProtection="1">
      <alignment horizontal="center"/>
      <protection locked="0"/>
    </xf>
    <xf numFmtId="0" fontId="8" fillId="2" borderId="114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8" fillId="2" borderId="113" xfId="0" applyFont="1" applyFill="1" applyBorder="1" applyAlignment="1" applyProtection="1">
      <alignment horizontal="center"/>
      <protection locked="0"/>
    </xf>
    <xf numFmtId="0" fontId="8" fillId="2" borderId="31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29" xfId="0" applyFont="1" applyFill="1" applyBorder="1" applyAlignment="1" applyProtection="1">
      <alignment horizontal="center"/>
      <protection locked="0"/>
    </xf>
    <xf numFmtId="0" fontId="1" fillId="2" borderId="31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8" fillId="2" borderId="107" xfId="0" applyFont="1" applyFill="1" applyBorder="1" applyAlignment="1" applyProtection="1">
      <alignment horizontal="center"/>
      <protection locked="0"/>
    </xf>
    <xf numFmtId="0" fontId="8" fillId="2" borderId="44" xfId="0" applyFont="1" applyFill="1" applyBorder="1" applyAlignment="1" applyProtection="1">
      <alignment horizontal="center"/>
      <protection locked="0"/>
    </xf>
    <xf numFmtId="0" fontId="1" fillId="2" borderId="52" xfId="0" applyFont="1" applyFill="1" applyBorder="1" applyAlignment="1" applyProtection="1">
      <alignment horizontal="center"/>
      <protection locked="0"/>
    </xf>
    <xf numFmtId="0" fontId="1" fillId="2" borderId="32" xfId="0" applyFont="1" applyFill="1" applyBorder="1" applyAlignment="1" applyProtection="1">
      <alignment horizontal="center"/>
      <protection locked="0"/>
    </xf>
    <xf numFmtId="0" fontId="1" fillId="2" borderId="58" xfId="0" applyFont="1" applyFill="1" applyBorder="1" applyAlignment="1" applyProtection="1">
      <alignment horizontal="center"/>
      <protection locked="0"/>
    </xf>
    <xf numFmtId="0" fontId="1" fillId="2" borderId="33" xfId="0" applyFont="1" applyFill="1" applyBorder="1" applyAlignment="1" applyProtection="1">
      <alignment horizontal="center"/>
      <protection locked="0"/>
    </xf>
    <xf numFmtId="0" fontId="10" fillId="2" borderId="10" xfId="1" applyFont="1" applyFill="1" applyBorder="1" applyProtection="1">
      <protection locked="0"/>
    </xf>
    <xf numFmtId="0" fontId="2" fillId="2" borderId="102" xfId="0" applyFont="1" applyFill="1" applyBorder="1" applyAlignment="1" applyProtection="1">
      <alignment horizontal="center"/>
      <protection locked="0"/>
    </xf>
    <xf numFmtId="0" fontId="2" fillId="2" borderId="103" xfId="0" applyFont="1" applyFill="1" applyBorder="1" applyAlignment="1" applyProtection="1">
      <alignment horizontal="center"/>
      <protection locked="0"/>
    </xf>
    <xf numFmtId="0" fontId="2" fillId="2" borderId="104" xfId="0" applyFont="1" applyFill="1" applyBorder="1" applyAlignment="1" applyProtection="1">
      <alignment horizontal="center"/>
      <protection locked="0"/>
    </xf>
    <xf numFmtId="0" fontId="1" fillId="2" borderId="34" xfId="0" applyFont="1" applyFill="1" applyBorder="1" applyAlignment="1" applyProtection="1">
      <alignment horizontal="center"/>
      <protection locked="0"/>
    </xf>
    <xf numFmtId="0" fontId="8" fillId="2" borderId="110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horizontal="center"/>
      <protection locked="0"/>
    </xf>
    <xf numFmtId="0" fontId="8" fillId="2" borderId="116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2" fillId="2" borderId="100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31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17" fillId="2" borderId="0" xfId="0" applyFont="1" applyFill="1" applyBorder="1" applyAlignment="1" applyProtection="1">
      <protection locked="0"/>
    </xf>
    <xf numFmtId="0" fontId="7" fillId="2" borderId="0" xfId="0" applyFont="1" applyFill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/>
      <protection locked="0"/>
    </xf>
    <xf numFmtId="0" fontId="2" fillId="2" borderId="23" xfId="0" applyFont="1" applyFill="1" applyBorder="1" applyAlignment="1" applyProtection="1">
      <alignment horizontal="left"/>
      <protection locked="0"/>
    </xf>
    <xf numFmtId="0" fontId="2" fillId="2" borderId="24" xfId="0" applyFont="1" applyFill="1" applyBorder="1" applyAlignment="1" applyProtection="1">
      <alignment horizontal="left"/>
      <protection locked="0"/>
    </xf>
    <xf numFmtId="0" fontId="2" fillId="2" borderId="35" xfId="0" applyFont="1" applyFill="1" applyBorder="1" applyAlignment="1" applyProtection="1">
      <alignment horizontal="left"/>
      <protection locked="0"/>
    </xf>
    <xf numFmtId="0" fontId="2" fillId="2" borderId="30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right"/>
      <protection locked="0"/>
    </xf>
    <xf numFmtId="0" fontId="2" fillId="2" borderId="26" xfId="0" applyFont="1" applyFill="1" applyBorder="1" applyAlignment="1" applyProtection="1">
      <alignment horizontal="right"/>
      <protection locked="0"/>
    </xf>
    <xf numFmtId="0" fontId="2" fillId="2" borderId="25" xfId="0" applyFont="1" applyFill="1" applyBorder="1" applyAlignment="1" applyProtection="1">
      <alignment horizontal="left"/>
      <protection locked="0"/>
    </xf>
    <xf numFmtId="0" fontId="2" fillId="2" borderId="26" xfId="0" applyFont="1" applyFill="1" applyBorder="1" applyAlignment="1" applyProtection="1">
      <alignment horizontal="left"/>
      <protection locked="0"/>
    </xf>
    <xf numFmtId="0" fontId="2" fillId="2" borderId="26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27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0" fontId="2" fillId="2" borderId="28" xfId="0" applyFont="1" applyFill="1" applyBorder="1" applyAlignment="1" applyProtection="1">
      <alignment horizontal="right"/>
      <protection locked="0"/>
    </xf>
    <xf numFmtId="0" fontId="2" fillId="2" borderId="27" xfId="0" applyFont="1" applyFill="1" applyBorder="1" applyAlignment="1" applyProtection="1">
      <alignment horizontal="left"/>
      <protection locked="0"/>
    </xf>
    <xf numFmtId="0" fontId="2" fillId="2" borderId="28" xfId="0" applyFont="1" applyFill="1" applyBorder="1" applyAlignment="1" applyProtection="1">
      <alignment horizontal="left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/>
      <protection locked="0"/>
    </xf>
    <xf numFmtId="0" fontId="2" fillId="2" borderId="16" xfId="0" applyFont="1" applyFill="1" applyBorder="1" applyAlignment="1" applyProtection="1">
      <alignment horizontal="left"/>
      <protection locked="0"/>
    </xf>
    <xf numFmtId="0" fontId="33" fillId="2" borderId="49" xfId="0" applyFont="1" applyFill="1" applyBorder="1" applyAlignment="1" applyProtection="1">
      <alignment horizontal="left"/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0" fontId="10" fillId="2" borderId="14" xfId="1" applyFont="1" applyFill="1" applyBorder="1" applyAlignment="1" applyProtection="1">
      <alignment horizontal="center"/>
      <protection locked="0"/>
    </xf>
    <xf numFmtId="0" fontId="10" fillId="2" borderId="50" xfId="0" applyFont="1" applyFill="1" applyBorder="1" applyAlignment="1" applyProtection="1">
      <alignment horizontal="center"/>
      <protection locked="0"/>
    </xf>
    <xf numFmtId="0" fontId="10" fillId="2" borderId="51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10" fillId="2" borderId="54" xfId="0" applyFont="1" applyFill="1" applyBorder="1" applyAlignment="1" applyProtection="1">
      <alignment horizontal="center"/>
      <protection locked="0"/>
    </xf>
    <xf numFmtId="0" fontId="10" fillId="2" borderId="55" xfId="0" applyFont="1" applyFill="1" applyBorder="1" applyAlignment="1" applyProtection="1">
      <alignment horizontal="center"/>
      <protection locked="0"/>
    </xf>
    <xf numFmtId="0" fontId="7" fillId="2" borderId="20" xfId="0" applyFont="1" applyFill="1" applyBorder="1" applyAlignment="1" applyProtection="1">
      <alignment horizontal="center"/>
      <protection locked="0"/>
    </xf>
    <xf numFmtId="0" fontId="10" fillId="2" borderId="56" xfId="0" applyFont="1" applyFill="1" applyBorder="1" applyAlignment="1" applyProtection="1">
      <alignment horizontal="center"/>
      <protection locked="0"/>
    </xf>
    <xf numFmtId="0" fontId="10" fillId="2" borderId="57" xfId="0" applyFont="1" applyFill="1" applyBorder="1" applyAlignment="1" applyProtection="1">
      <alignment horizontal="center"/>
      <protection locked="0"/>
    </xf>
    <xf numFmtId="0" fontId="10" fillId="2" borderId="60" xfId="0" applyFont="1" applyFill="1" applyBorder="1" applyAlignment="1" applyProtection="1">
      <alignment horizontal="center"/>
      <protection locked="0"/>
    </xf>
    <xf numFmtId="0" fontId="10" fillId="2" borderId="61" xfId="0" applyFont="1" applyFill="1" applyBorder="1" applyAlignment="1" applyProtection="1">
      <alignment horizontal="center"/>
      <protection locked="0"/>
    </xf>
    <xf numFmtId="0" fontId="10" fillId="2" borderId="63" xfId="0" applyFont="1" applyFill="1" applyBorder="1" applyAlignment="1" applyProtection="1">
      <alignment horizontal="center"/>
      <protection locked="0"/>
    </xf>
    <xf numFmtId="0" fontId="10" fillId="2" borderId="64" xfId="0" applyFont="1" applyFill="1" applyBorder="1" applyAlignment="1" applyProtection="1">
      <alignment horizontal="center"/>
      <protection locked="0"/>
    </xf>
    <xf numFmtId="0" fontId="10" fillId="2" borderId="65" xfId="0" applyFont="1" applyFill="1" applyBorder="1" applyAlignment="1" applyProtection="1">
      <alignment horizontal="center"/>
      <protection locked="0"/>
    </xf>
    <xf numFmtId="0" fontId="10" fillId="2" borderId="66" xfId="0" applyFont="1" applyFill="1" applyBorder="1" applyAlignment="1" applyProtection="1">
      <alignment horizontal="center"/>
      <protection locked="0"/>
    </xf>
    <xf numFmtId="0" fontId="10" fillId="2" borderId="67" xfId="0" applyFont="1" applyFill="1" applyBorder="1" applyAlignment="1" applyProtection="1">
      <alignment horizontal="center"/>
      <protection locked="0"/>
    </xf>
    <xf numFmtId="0" fontId="10" fillId="2" borderId="68" xfId="0" applyFont="1" applyFill="1" applyBorder="1" applyAlignment="1" applyProtection="1">
      <alignment horizontal="center"/>
      <protection locked="0"/>
    </xf>
    <xf numFmtId="0" fontId="10" fillId="2" borderId="70" xfId="0" applyFont="1" applyFill="1" applyBorder="1" applyAlignment="1" applyProtection="1">
      <alignment horizontal="center"/>
      <protection locked="0"/>
    </xf>
    <xf numFmtId="0" fontId="10" fillId="2" borderId="71" xfId="0" applyFont="1" applyFill="1" applyBorder="1" applyAlignment="1" applyProtection="1">
      <alignment horizontal="center"/>
      <protection locked="0"/>
    </xf>
    <xf numFmtId="0" fontId="34" fillId="2" borderId="20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center" vertical="center" wrapText="1"/>
    </xf>
    <xf numFmtId="0" fontId="34" fillId="2" borderId="19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right"/>
      <protection locked="0"/>
    </xf>
    <xf numFmtId="0" fontId="2" fillId="2" borderId="19" xfId="0" applyFont="1" applyFill="1" applyBorder="1" applyAlignment="1" applyProtection="1">
      <alignment horizontal="left"/>
      <protection locked="0"/>
    </xf>
    <xf numFmtId="0" fontId="34" fillId="2" borderId="19" xfId="0" applyFont="1" applyFill="1" applyBorder="1" applyAlignment="1">
      <alignment horizontal="center" vertical="center" wrapText="1"/>
    </xf>
    <xf numFmtId="0" fontId="35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36" fillId="2" borderId="119" xfId="0" applyFont="1" applyFill="1" applyBorder="1" applyAlignment="1">
      <alignment vertical="center" wrapText="1"/>
    </xf>
    <xf numFmtId="0" fontId="2" fillId="2" borderId="124" xfId="0" applyFont="1" applyFill="1" applyBorder="1" applyAlignment="1">
      <alignment vertical="center" wrapText="1"/>
    </xf>
    <xf numFmtId="0" fontId="36" fillId="2" borderId="127" xfId="0" applyFont="1" applyFill="1" applyBorder="1" applyAlignment="1">
      <alignment horizontal="left" vertical="center" wrapText="1" indent="1"/>
    </xf>
    <xf numFmtId="0" fontId="36" fillId="2" borderId="126" xfId="0" applyFont="1" applyFill="1" applyBorder="1" applyAlignment="1">
      <alignment horizontal="right" vertical="center" wrapText="1"/>
    </xf>
    <xf numFmtId="0" fontId="2" fillId="2" borderId="125" xfId="0" applyFont="1" applyFill="1" applyBorder="1" applyAlignment="1">
      <alignment vertical="center" wrapText="1"/>
    </xf>
    <xf numFmtId="0" fontId="2" fillId="2" borderId="118" xfId="0" applyFont="1" applyFill="1" applyBorder="1" applyAlignment="1">
      <alignment vertical="center" wrapText="1"/>
    </xf>
    <xf numFmtId="0" fontId="2" fillId="2" borderId="126" xfId="0" applyFont="1" applyFill="1" applyBorder="1" applyAlignment="1">
      <alignment vertical="center" wrapText="1"/>
    </xf>
    <xf numFmtId="0" fontId="35" fillId="2" borderId="124" xfId="0" applyFont="1" applyFill="1" applyBorder="1" applyAlignment="1">
      <alignment horizontal="left" vertical="center" wrapText="1" indent="1"/>
    </xf>
    <xf numFmtId="0" fontId="35" fillId="2" borderId="126" xfId="0" applyFont="1" applyFill="1" applyBorder="1" applyAlignment="1">
      <alignment horizontal="center" vertical="center" wrapText="1"/>
    </xf>
    <xf numFmtId="0" fontId="35" fillId="2" borderId="118" xfId="0" applyFont="1" applyFill="1" applyBorder="1" applyAlignment="1">
      <alignment horizontal="center" vertical="center" wrapText="1"/>
    </xf>
    <xf numFmtId="0" fontId="2" fillId="2" borderId="126" xfId="0" applyFont="1" applyFill="1" applyBorder="1" applyAlignment="1">
      <alignment horizontal="center" vertical="center" wrapText="1"/>
    </xf>
    <xf numFmtId="0" fontId="36" fillId="2" borderId="124" xfId="0" applyFont="1" applyFill="1" applyBorder="1" applyAlignment="1">
      <alignment horizontal="left" vertical="center" wrapText="1" indent="2"/>
    </xf>
    <xf numFmtId="0" fontId="8" fillId="2" borderId="140" xfId="0" applyFont="1" applyFill="1" applyBorder="1" applyAlignment="1" applyProtection="1">
      <alignment horizontal="center"/>
      <protection locked="0"/>
    </xf>
    <xf numFmtId="0" fontId="1" fillId="2" borderId="100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Protection="1"/>
    <xf numFmtId="0" fontId="7" fillId="2" borderId="145" xfId="0" applyFont="1" applyFill="1" applyBorder="1" applyProtection="1"/>
    <xf numFmtId="0" fontId="7" fillId="2" borderId="7" xfId="0" applyFont="1" applyFill="1" applyBorder="1" applyProtection="1"/>
    <xf numFmtId="0" fontId="7" fillId="2" borderId="5" xfId="0" applyFont="1" applyFill="1" applyBorder="1" applyProtection="1"/>
    <xf numFmtId="0" fontId="2" fillId="2" borderId="146" xfId="0" applyFont="1" applyFill="1" applyBorder="1" applyProtection="1"/>
    <xf numFmtId="0" fontId="2" fillId="2" borderId="147" xfId="0" applyFont="1" applyFill="1" applyBorder="1" applyProtection="1"/>
    <xf numFmtId="0" fontId="10" fillId="2" borderId="95" xfId="1" applyFont="1" applyFill="1" applyBorder="1" applyProtection="1">
      <protection locked="0"/>
    </xf>
    <xf numFmtId="0" fontId="10" fillId="2" borderId="96" xfId="1" applyFont="1" applyFill="1" applyBorder="1" applyProtection="1">
      <protection locked="0"/>
    </xf>
    <xf numFmtId="0" fontId="38" fillId="2" borderId="95" xfId="1" applyFont="1" applyFill="1" applyBorder="1" applyProtection="1">
      <protection locked="0"/>
    </xf>
    <xf numFmtId="0" fontId="38" fillId="2" borderId="96" xfId="1" applyFont="1" applyFill="1" applyBorder="1" applyProtection="1">
      <protection locked="0"/>
    </xf>
    <xf numFmtId="0" fontId="10" fillId="2" borderId="69" xfId="1" applyFont="1" applyFill="1" applyBorder="1" applyProtection="1">
      <protection locked="0"/>
    </xf>
    <xf numFmtId="0" fontId="10" fillId="2" borderId="144" xfId="1" applyFont="1" applyFill="1" applyBorder="1" applyProtection="1">
      <protection locked="0"/>
    </xf>
    <xf numFmtId="0" fontId="10" fillId="2" borderId="142" xfId="1" applyFont="1" applyFill="1" applyBorder="1" applyProtection="1">
      <protection locked="0"/>
    </xf>
    <xf numFmtId="0" fontId="7" fillId="2" borderId="148" xfId="0" applyFont="1" applyFill="1" applyBorder="1" applyProtection="1"/>
    <xf numFmtId="0" fontId="2" fillId="2" borderId="149" xfId="0" applyFont="1" applyFill="1" applyBorder="1" applyProtection="1"/>
    <xf numFmtId="0" fontId="10" fillId="2" borderId="150" xfId="1" applyFont="1" applyFill="1" applyBorder="1" applyProtection="1">
      <protection locked="0"/>
    </xf>
    <xf numFmtId="0" fontId="10" fillId="2" borderId="52" xfId="1" applyFont="1" applyFill="1" applyBorder="1" applyProtection="1">
      <protection locked="0"/>
    </xf>
    <xf numFmtId="0" fontId="10" fillId="2" borderId="100" xfId="1" applyFont="1" applyFill="1" applyBorder="1" applyProtection="1">
      <protection locked="0"/>
    </xf>
    <xf numFmtId="0" fontId="10" fillId="2" borderId="98" xfId="1" applyFont="1" applyFill="1" applyBorder="1" applyProtection="1"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8" fillId="2" borderId="25" xfId="0" applyFont="1" applyFill="1" applyBorder="1" applyAlignment="1" applyProtection="1">
      <alignment horizontal="center"/>
      <protection locked="0"/>
    </xf>
    <xf numFmtId="0" fontId="8" fillId="2" borderId="151" xfId="0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152" xfId="0" applyFont="1" applyFill="1" applyBorder="1" applyAlignment="1" applyProtection="1">
      <alignment horizontal="center"/>
      <protection locked="0"/>
    </xf>
    <xf numFmtId="0" fontId="8" fillId="2" borderId="153" xfId="0" applyFont="1" applyFill="1" applyBorder="1" applyAlignment="1" applyProtection="1">
      <alignment horizontal="center"/>
      <protection locked="0"/>
    </xf>
    <xf numFmtId="0" fontId="8" fillId="2" borderId="154" xfId="0" applyFont="1" applyFill="1" applyBorder="1" applyAlignment="1" applyProtection="1">
      <alignment horizontal="center"/>
      <protection locked="0"/>
    </xf>
    <xf numFmtId="0" fontId="1" fillId="2" borderId="127" xfId="0" applyFont="1" applyFill="1" applyBorder="1" applyAlignment="1" applyProtection="1">
      <alignment horizontal="center"/>
      <protection locked="0"/>
    </xf>
    <xf numFmtId="0" fontId="1" fillId="2" borderId="156" xfId="0" applyFont="1" applyFill="1" applyBorder="1" applyAlignment="1" applyProtection="1">
      <alignment horizontal="center"/>
      <protection locked="0"/>
    </xf>
    <xf numFmtId="0" fontId="1" fillId="2" borderId="122" xfId="0" applyFont="1" applyFill="1" applyBorder="1" applyAlignment="1" applyProtection="1">
      <alignment horizontal="center"/>
      <protection locked="0"/>
    </xf>
    <xf numFmtId="0" fontId="1" fillId="2" borderId="155" xfId="0" applyFont="1" applyFill="1" applyBorder="1" applyAlignment="1" applyProtection="1">
      <alignment horizontal="center"/>
      <protection locked="0"/>
    </xf>
    <xf numFmtId="0" fontId="1" fillId="2" borderId="157" xfId="0" applyFont="1" applyFill="1" applyBorder="1" applyAlignment="1" applyProtection="1">
      <alignment horizontal="center"/>
      <protection locked="0"/>
    </xf>
    <xf numFmtId="0" fontId="37" fillId="2" borderId="17" xfId="1" applyFont="1" applyFill="1" applyBorder="1" applyProtection="1">
      <protection locked="0"/>
    </xf>
    <xf numFmtId="0" fontId="37" fillId="2" borderId="0" xfId="1" applyFont="1" applyFill="1" applyBorder="1" applyProtection="1">
      <protection locked="0"/>
    </xf>
    <xf numFmtId="0" fontId="1" fillId="2" borderId="0" xfId="0" applyFont="1" applyFill="1" applyAlignment="1" applyProtection="1">
      <alignment horizontal="left"/>
    </xf>
    <xf numFmtId="0" fontId="2" fillId="2" borderId="0" xfId="0" applyFont="1" applyFill="1" applyProtection="1"/>
    <xf numFmtId="0" fontId="3" fillId="2" borderId="0" xfId="0" applyFont="1" applyFill="1" applyAlignment="1" applyProtection="1">
      <alignment horizontal="left"/>
    </xf>
    <xf numFmtId="0" fontId="2" fillId="2" borderId="30" xfId="0" applyFont="1" applyFill="1" applyBorder="1" applyAlignment="1" applyProtection="1">
      <alignment horizontal="center"/>
    </xf>
    <xf numFmtId="0" fontId="2" fillId="2" borderId="35" xfId="0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0" fontId="2" fillId="2" borderId="13" xfId="0" applyFont="1" applyFill="1" applyBorder="1" applyAlignment="1" applyProtection="1">
      <alignment horizontal="center"/>
    </xf>
    <xf numFmtId="0" fontId="7" fillId="2" borderId="11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11" xfId="0" applyFont="1" applyFill="1" applyBorder="1" applyProtection="1"/>
    <xf numFmtId="0" fontId="11" fillId="2" borderId="14" xfId="0" applyFont="1" applyFill="1" applyBorder="1" applyAlignment="1" applyProtection="1">
      <alignment horizontal="left"/>
    </xf>
    <xf numFmtId="0" fontId="11" fillId="2" borderId="15" xfId="0" applyFont="1" applyFill="1" applyBorder="1" applyAlignment="1" applyProtection="1">
      <alignment horizontal="left"/>
    </xf>
    <xf numFmtId="0" fontId="2" fillId="2" borderId="16" xfId="0" applyFont="1" applyFill="1" applyBorder="1" applyAlignment="1" applyProtection="1">
      <alignment horizontal="center"/>
    </xf>
    <xf numFmtId="0" fontId="19" fillId="2" borderId="18" xfId="0" applyFont="1" applyFill="1" applyBorder="1" applyAlignment="1" applyProtection="1">
      <alignment horizontal="center"/>
    </xf>
    <xf numFmtId="0" fontId="19" fillId="2" borderId="0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19" fillId="2" borderId="19" xfId="0" applyFont="1" applyFill="1" applyBorder="1" applyAlignment="1" applyProtection="1">
      <alignment horizontal="center"/>
    </xf>
    <xf numFmtId="0" fontId="1" fillId="2" borderId="36" xfId="0" applyFont="1" applyFill="1" applyBorder="1" applyAlignment="1" applyProtection="1">
      <alignment horizontal="center"/>
    </xf>
    <xf numFmtId="0" fontId="7" fillId="2" borderId="20" xfId="0" applyFont="1" applyFill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1" fillId="2" borderId="37" xfId="0" applyFont="1" applyFill="1" applyBorder="1" applyAlignment="1" applyProtection="1">
      <alignment horizontal="center"/>
    </xf>
    <xf numFmtId="0" fontId="2" fillId="2" borderId="18" xfId="0" applyFont="1" applyFill="1" applyBorder="1" applyAlignment="1" applyProtection="1">
      <alignment horizontal="center"/>
    </xf>
    <xf numFmtId="0" fontId="1" fillId="2" borderId="18" xfId="0" applyFont="1" applyFill="1" applyBorder="1" applyAlignment="1" applyProtection="1">
      <alignment horizontal="center"/>
    </xf>
    <xf numFmtId="0" fontId="1" fillId="2" borderId="38" xfId="0" applyFont="1" applyFill="1" applyBorder="1" applyAlignment="1" applyProtection="1">
      <alignment horizontal="center"/>
    </xf>
    <xf numFmtId="0" fontId="1" fillId="2" borderId="40" xfId="0" applyFont="1" applyFill="1" applyBorder="1" applyAlignment="1" applyProtection="1">
      <alignment horizontal="center"/>
    </xf>
    <xf numFmtId="0" fontId="1" fillId="2" borderId="41" xfId="0" applyFont="1" applyFill="1" applyBorder="1" applyAlignment="1" applyProtection="1">
      <alignment horizontal="center"/>
    </xf>
    <xf numFmtId="0" fontId="1" fillId="2" borderId="39" xfId="0" applyFont="1" applyFill="1" applyBorder="1" applyAlignment="1" applyProtection="1">
      <alignment horizontal="center"/>
    </xf>
    <xf numFmtId="0" fontId="2" fillId="2" borderId="76" xfId="0" applyFont="1" applyFill="1" applyBorder="1" applyAlignment="1" applyProtection="1">
      <alignment horizontal="center"/>
    </xf>
    <xf numFmtId="0" fontId="1" fillId="2" borderId="42" xfId="0" applyFont="1" applyFill="1" applyBorder="1" applyAlignment="1" applyProtection="1">
      <alignment horizontal="center"/>
    </xf>
    <xf numFmtId="0" fontId="1" fillId="2" borderId="22" xfId="0" applyFont="1" applyFill="1" applyBorder="1" applyAlignment="1" applyProtection="1">
      <alignment horizontal="center"/>
    </xf>
    <xf numFmtId="0" fontId="8" fillId="2" borderId="14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8" fillId="2" borderId="18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/>
    </xf>
    <xf numFmtId="0" fontId="1" fillId="2" borderId="21" xfId="0" applyFont="1" applyFill="1" applyBorder="1" applyAlignment="1" applyProtection="1">
      <alignment horizontal="center"/>
    </xf>
    <xf numFmtId="0" fontId="8" fillId="2" borderId="21" xfId="0" applyFont="1" applyFill="1" applyBorder="1" applyAlignment="1" applyProtection="1">
      <alignment horizontal="center"/>
    </xf>
    <xf numFmtId="0" fontId="20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/>
    <xf numFmtId="0" fontId="10" fillId="2" borderId="0" xfId="0" applyFont="1" applyFill="1" applyBorder="1" applyAlignment="1" applyProtection="1">
      <alignment horizontal="left"/>
    </xf>
    <xf numFmtId="0" fontId="21" fillId="2" borderId="0" xfId="0" applyFont="1" applyFill="1" applyBorder="1" applyAlignment="1" applyProtection="1">
      <alignment horizontal="left"/>
    </xf>
    <xf numFmtId="0" fontId="22" fillId="2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13" fillId="2" borderId="1" xfId="0" applyFont="1" applyFill="1" applyBorder="1" applyAlignment="1" applyProtection="1">
      <alignment horizontal="left"/>
      <protection locked="0"/>
    </xf>
    <xf numFmtId="0" fontId="13" fillId="2" borderId="3" xfId="0" applyFont="1" applyFill="1" applyBorder="1" applyAlignment="1" applyProtection="1">
      <alignment horizontal="left"/>
      <protection locked="0"/>
    </xf>
    <xf numFmtId="0" fontId="23" fillId="2" borderId="0" xfId="0" applyFont="1" applyFill="1" applyAlignment="1" applyProtection="1">
      <alignment horizontal="center"/>
    </xf>
    <xf numFmtId="0" fontId="4" fillId="2" borderId="19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right"/>
    </xf>
    <xf numFmtId="0" fontId="2" fillId="2" borderId="24" xfId="0" applyFont="1" applyFill="1" applyBorder="1" applyAlignment="1" applyProtection="1">
      <alignment horizontal="left"/>
    </xf>
    <xf numFmtId="0" fontId="2" fillId="2" borderId="23" xfId="0" applyFont="1" applyFill="1" applyBorder="1" applyAlignment="1" applyProtection="1">
      <alignment horizontal="left"/>
    </xf>
    <xf numFmtId="0" fontId="2" fillId="2" borderId="24" xfId="0" applyFont="1" applyFill="1" applyBorder="1" applyAlignment="1" applyProtection="1">
      <alignment horizontal="right"/>
    </xf>
    <xf numFmtId="0" fontId="24" fillId="2" borderId="0" xfId="0" applyFont="1" applyFill="1" applyAlignment="1" applyProtection="1">
      <alignment horizontal="center"/>
    </xf>
    <xf numFmtId="0" fontId="2" fillId="2" borderId="19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right"/>
    </xf>
    <xf numFmtId="0" fontId="2" fillId="2" borderId="26" xfId="0" applyFont="1" applyFill="1" applyBorder="1" applyAlignment="1" applyProtection="1">
      <alignment horizontal="left"/>
    </xf>
    <xf numFmtId="0" fontId="2" fillId="2" borderId="25" xfId="0" applyFont="1" applyFill="1" applyBorder="1" applyAlignment="1" applyProtection="1">
      <alignment horizontal="left"/>
    </xf>
    <xf numFmtId="0" fontId="2" fillId="2" borderId="26" xfId="0" applyFont="1" applyFill="1" applyBorder="1" applyAlignment="1" applyProtection="1">
      <alignment horizontal="right"/>
    </xf>
    <xf numFmtId="0" fontId="25" fillId="2" borderId="0" xfId="0" applyFont="1" applyFill="1" applyAlignment="1" applyProtection="1">
      <alignment horizontal="center"/>
    </xf>
    <xf numFmtId="0" fontId="2" fillId="2" borderId="9" xfId="0" applyFont="1" applyFill="1" applyBorder="1" applyAlignment="1" applyProtection="1">
      <alignment horizontal="right"/>
    </xf>
    <xf numFmtId="0" fontId="2" fillId="2" borderId="28" xfId="0" applyFont="1" applyFill="1" applyBorder="1" applyAlignment="1" applyProtection="1">
      <alignment horizontal="left"/>
    </xf>
    <xf numFmtId="0" fontId="2" fillId="2" borderId="27" xfId="0" applyFont="1" applyFill="1" applyBorder="1" applyAlignment="1" applyProtection="1">
      <alignment horizontal="left"/>
    </xf>
    <xf numFmtId="0" fontId="2" fillId="2" borderId="28" xfId="0" applyFont="1" applyFill="1" applyBorder="1" applyAlignment="1" applyProtection="1">
      <alignment horizontal="right"/>
    </xf>
    <xf numFmtId="0" fontId="2" fillId="2" borderId="11" xfId="0" applyFont="1" applyFill="1" applyBorder="1" applyAlignment="1" applyProtection="1">
      <alignment horizontal="left"/>
    </xf>
    <xf numFmtId="0" fontId="2" fillId="2" borderId="16" xfId="0" applyFont="1" applyFill="1" applyBorder="1" applyAlignment="1" applyProtection="1">
      <alignment horizontal="left"/>
    </xf>
    <xf numFmtId="0" fontId="2" fillId="2" borderId="11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right"/>
    </xf>
    <xf numFmtId="0" fontId="2" fillId="2" borderId="2" xfId="0" applyFont="1" applyFill="1" applyBorder="1" applyAlignment="1" applyProtection="1">
      <alignment horizontal="right"/>
    </xf>
    <xf numFmtId="0" fontId="2" fillId="2" borderId="76" xfId="0" applyFont="1" applyFill="1" applyBorder="1" applyAlignment="1" applyProtection="1">
      <alignment horizontal="left"/>
    </xf>
    <xf numFmtId="0" fontId="6" fillId="2" borderId="81" xfId="0" applyFont="1" applyFill="1" applyBorder="1" applyProtection="1"/>
    <xf numFmtId="0" fontId="6" fillId="2" borderId="80" xfId="0" applyFont="1" applyFill="1" applyBorder="1" applyProtection="1"/>
    <xf numFmtId="0" fontId="6" fillId="2" borderId="76" xfId="0" applyFont="1" applyFill="1" applyBorder="1" applyProtection="1"/>
    <xf numFmtId="0" fontId="39" fillId="2" borderId="41" xfId="0" applyFont="1" applyFill="1" applyBorder="1" applyProtection="1"/>
    <xf numFmtId="0" fontId="2" fillId="2" borderId="150" xfId="0" applyFont="1" applyFill="1" applyBorder="1" applyAlignment="1" applyProtection="1">
      <alignment horizontal="center"/>
    </xf>
    <xf numFmtId="0" fontId="19" fillId="2" borderId="150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left"/>
      <protection locked="0"/>
    </xf>
    <xf numFmtId="0" fontId="7" fillId="2" borderId="3" xfId="0" applyFont="1" applyFill="1" applyBorder="1" applyAlignment="1" applyProtection="1">
      <alignment horizontal="left"/>
      <protection locked="0"/>
    </xf>
    <xf numFmtId="0" fontId="7" fillId="2" borderId="2" xfId="0" applyFont="1" applyFill="1" applyBorder="1" applyAlignment="1" applyProtection="1">
      <alignment horizontal="left"/>
      <protection locked="0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158" xfId="0" applyFont="1" applyFill="1" applyBorder="1" applyAlignment="1" applyProtection="1">
      <alignment horizontal="center" vertical="center" wrapText="1"/>
    </xf>
    <xf numFmtId="0" fontId="39" fillId="2" borderId="79" xfId="0" applyFont="1" applyFill="1" applyBorder="1" applyProtection="1"/>
    <xf numFmtId="0" fontId="35" fillId="2" borderId="127" xfId="0" applyFont="1" applyFill="1" applyBorder="1" applyAlignment="1">
      <alignment horizontal="center" vertical="center" wrapText="1"/>
    </xf>
    <xf numFmtId="0" fontId="35" fillId="2" borderId="123" xfId="0" applyFont="1" applyFill="1" applyBorder="1" applyAlignment="1">
      <alignment horizontal="center" vertical="center" wrapText="1"/>
    </xf>
    <xf numFmtId="0" fontId="36" fillId="2" borderId="121" xfId="0" applyFont="1" applyFill="1" applyBorder="1" applyAlignment="1">
      <alignment horizontal="center" vertical="center" wrapText="1"/>
    </xf>
    <xf numFmtId="0" fontId="36" fillId="2" borderId="12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10" fillId="3" borderId="0" xfId="0" applyFont="1" applyFill="1" applyAlignment="1" applyProtection="1">
      <alignment horizontal="left"/>
      <protection locked="0"/>
    </xf>
    <xf numFmtId="0" fontId="10" fillId="3" borderId="10" xfId="1" applyFont="1" applyFill="1" applyBorder="1" applyProtection="1">
      <protection locked="0"/>
    </xf>
    <xf numFmtId="0" fontId="10" fillId="3" borderId="13" xfId="1" applyFont="1" applyFill="1" applyBorder="1" applyProtection="1">
      <protection locked="0"/>
    </xf>
    <xf numFmtId="0" fontId="10" fillId="3" borderId="17" xfId="1" applyFont="1" applyFill="1" applyBorder="1" applyProtection="1">
      <protection locked="0"/>
    </xf>
    <xf numFmtId="0" fontId="10" fillId="3" borderId="142" xfId="1" applyFont="1" applyFill="1" applyBorder="1" applyProtection="1">
      <protection locked="0"/>
    </xf>
    <xf numFmtId="0" fontId="10" fillId="3" borderId="0" xfId="1" applyFont="1" applyFill="1" applyBorder="1" applyProtection="1">
      <protection locked="0"/>
    </xf>
    <xf numFmtId="0" fontId="10" fillId="4" borderId="95" xfId="1" applyFont="1" applyFill="1" applyBorder="1" applyProtection="1">
      <protection locked="0"/>
    </xf>
    <xf numFmtId="0" fontId="10" fillId="4" borderId="13" xfId="1" applyFont="1" applyFill="1" applyBorder="1" applyProtection="1">
      <protection locked="0"/>
    </xf>
    <xf numFmtId="0" fontId="37" fillId="4" borderId="150" xfId="1" applyFont="1" applyFill="1" applyBorder="1" applyProtection="1">
      <protection locked="0"/>
    </xf>
    <xf numFmtId="0" fontId="37" fillId="4" borderId="142" xfId="1" applyFont="1" applyFill="1" applyBorder="1" applyProtection="1">
      <protection locked="0"/>
    </xf>
    <xf numFmtId="0" fontId="10" fillId="4" borderId="17" xfId="1" applyFont="1" applyFill="1" applyBorder="1" applyProtection="1">
      <protection locked="0"/>
    </xf>
    <xf numFmtId="0" fontId="10" fillId="4" borderId="0" xfId="1" applyFont="1" applyFill="1" applyBorder="1" applyProtection="1">
      <protection locked="0"/>
    </xf>
    <xf numFmtId="0" fontId="17" fillId="0" borderId="0" xfId="0" applyFont="1"/>
    <xf numFmtId="0" fontId="17" fillId="0" borderId="19" xfId="0" applyFont="1" applyFill="1" applyBorder="1" applyAlignment="1" applyProtection="1">
      <alignment horizontal="center"/>
      <protection locked="0"/>
    </xf>
    <xf numFmtId="0" fontId="17" fillId="2" borderId="19" xfId="0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7" fillId="0" borderId="19" xfId="0" applyFont="1" applyFill="1" applyBorder="1" applyAlignment="1" applyProtection="1">
      <alignment horizontal="center" vertical="center"/>
      <protection locked="0"/>
    </xf>
    <xf numFmtId="0" fontId="17" fillId="2" borderId="19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center"/>
      <protection locked="0"/>
    </xf>
    <xf numFmtId="0" fontId="17" fillId="0" borderId="19" xfId="0" applyFont="1" applyBorder="1" applyAlignment="1">
      <alignment horizontal="center"/>
    </xf>
    <xf numFmtId="0" fontId="10" fillId="2" borderId="150" xfId="1" applyFont="1" applyFill="1" applyBorder="1" applyAlignment="1" applyProtection="1">
      <alignment horizontal="left"/>
      <protection locked="0"/>
    </xf>
    <xf numFmtId="0" fontId="10" fillId="2" borderId="99" xfId="1" applyFont="1" applyFill="1" applyBorder="1" applyProtection="1">
      <protection locked="0"/>
    </xf>
    <xf numFmtId="0" fontId="10" fillId="2" borderId="159" xfId="1" applyFont="1" applyFill="1" applyBorder="1" applyAlignment="1" applyProtection="1">
      <alignment horizontal="center"/>
      <protection locked="0"/>
    </xf>
    <xf numFmtId="0" fontId="10" fillId="2" borderId="160" xfId="1" applyFont="1" applyFill="1" applyBorder="1" applyAlignment="1" applyProtection="1">
      <alignment horizontal="center"/>
      <protection locked="0"/>
    </xf>
    <xf numFmtId="0" fontId="37" fillId="2" borderId="69" xfId="1" applyFont="1" applyFill="1" applyBorder="1" applyProtection="1">
      <protection locked="0"/>
    </xf>
    <xf numFmtId="0" fontId="37" fillId="2" borderId="53" xfId="1" applyFont="1" applyFill="1" applyBorder="1" applyProtection="1">
      <protection locked="0"/>
    </xf>
    <xf numFmtId="0" fontId="37" fillId="2" borderId="142" xfId="1" applyFont="1" applyFill="1" applyBorder="1" applyProtection="1">
      <protection locked="0"/>
    </xf>
    <xf numFmtId="0" fontId="37" fillId="2" borderId="13" xfId="1" applyFont="1" applyFill="1" applyBorder="1" applyProtection="1">
      <protection locked="0"/>
    </xf>
    <xf numFmtId="0" fontId="37" fillId="2" borderId="97" xfId="1" applyFont="1" applyFill="1" applyBorder="1" applyProtection="1">
      <protection locked="0"/>
    </xf>
    <xf numFmtId="0" fontId="37" fillId="2" borderId="17" xfId="1" applyFont="1" applyFill="1" applyBorder="1" applyAlignment="1" applyProtection="1">
      <alignment horizontal="left"/>
      <protection locked="0"/>
    </xf>
    <xf numFmtId="0" fontId="37" fillId="2" borderId="0" xfId="1" applyFont="1" applyFill="1" applyBorder="1" applyAlignment="1" applyProtection="1">
      <alignment horizontal="left"/>
      <protection locked="0"/>
    </xf>
    <xf numFmtId="0" fontId="2" fillId="2" borderId="131" xfId="0" applyFont="1" applyFill="1" applyBorder="1" applyProtection="1"/>
    <xf numFmtId="0" fontId="37" fillId="2" borderId="10" xfId="1" applyFont="1" applyFill="1" applyBorder="1" applyAlignment="1" applyProtection="1">
      <alignment horizontal="left"/>
      <protection locked="0"/>
    </xf>
    <xf numFmtId="0" fontId="37" fillId="2" borderId="16" xfId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36" fillId="2" borderId="121" xfId="0" applyFont="1" applyFill="1" applyBorder="1" applyAlignment="1">
      <alignment horizontal="center" vertical="center" wrapText="1"/>
    </xf>
    <xf numFmtId="0" fontId="36" fillId="2" borderId="126" xfId="0" applyFont="1" applyFill="1" applyBorder="1" applyAlignment="1">
      <alignment horizontal="center" vertical="center" wrapText="1"/>
    </xf>
    <xf numFmtId="0" fontId="35" fillId="2" borderId="127" xfId="0" applyFont="1" applyFill="1" applyBorder="1" applyAlignment="1">
      <alignment horizontal="center" vertical="center" wrapText="1"/>
    </xf>
    <xf numFmtId="0" fontId="35" fillId="2" borderId="123" xfId="0" applyFont="1" applyFill="1" applyBorder="1" applyAlignment="1">
      <alignment horizontal="center" vertical="center" wrapText="1"/>
    </xf>
    <xf numFmtId="0" fontId="5" fillId="2" borderId="0" xfId="0" applyFont="1" applyFill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0" fontId="9" fillId="2" borderId="16" xfId="0" applyFont="1" applyFill="1" applyBorder="1" applyAlignment="1" applyProtection="1">
      <alignment horizontal="center"/>
      <protection locked="0"/>
    </xf>
    <xf numFmtId="0" fontId="31" fillId="2" borderId="98" xfId="1" applyFont="1" applyFill="1" applyBorder="1" applyAlignment="1" applyProtection="1">
      <alignment horizontal="center" vertical="center" wrapText="1"/>
      <protection locked="0"/>
    </xf>
    <xf numFmtId="0" fontId="31" fillId="2" borderId="99" xfId="1" applyFont="1" applyFill="1" applyBorder="1" applyAlignment="1" applyProtection="1">
      <alignment horizontal="center" vertical="center" wrapText="1"/>
      <protection locked="0"/>
    </xf>
    <xf numFmtId="0" fontId="31" fillId="2" borderId="97" xfId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35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7" fillId="2" borderId="59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7" fillId="2" borderId="30" xfId="0" applyFont="1" applyFill="1" applyBorder="1" applyAlignment="1" applyProtection="1">
      <alignment horizontal="center"/>
      <protection locked="0"/>
    </xf>
    <xf numFmtId="0" fontId="7" fillId="2" borderId="35" xfId="0" applyFont="1" applyFill="1" applyBorder="1" applyAlignment="1" applyProtection="1">
      <alignment horizont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8" fillId="2" borderId="84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85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86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 textRotation="90"/>
      <protection locked="0"/>
    </xf>
    <xf numFmtId="0" fontId="7" fillId="2" borderId="18" xfId="0" applyFont="1" applyFill="1" applyBorder="1" applyAlignment="1" applyProtection="1">
      <alignment horizontal="center" vertical="center" textRotation="90"/>
      <protection locked="0"/>
    </xf>
    <xf numFmtId="0" fontId="7" fillId="2" borderId="62" xfId="0" applyFont="1" applyFill="1" applyBorder="1" applyAlignment="1" applyProtection="1">
      <alignment horizontal="center" vertical="center" textRotation="90"/>
      <protection locked="0"/>
    </xf>
    <xf numFmtId="0" fontId="35" fillId="2" borderId="127" xfId="0" applyFont="1" applyFill="1" applyBorder="1" applyAlignment="1">
      <alignment horizontal="left" vertical="center" wrapText="1"/>
    </xf>
    <xf numFmtId="0" fontId="35" fillId="2" borderId="123" xfId="0" applyFont="1" applyFill="1" applyBorder="1" applyAlignment="1">
      <alignment horizontal="left" vertical="center" wrapText="1"/>
    </xf>
    <xf numFmtId="0" fontId="36" fillId="2" borderId="120" xfId="0" applyFont="1" applyFill="1" applyBorder="1" applyAlignment="1">
      <alignment horizontal="center" vertical="center" wrapText="1"/>
    </xf>
    <xf numFmtId="0" fontId="36" fillId="2" borderId="121" xfId="0" applyFont="1" applyFill="1" applyBorder="1" applyAlignment="1">
      <alignment horizontal="center" vertical="center" wrapText="1"/>
    </xf>
    <xf numFmtId="0" fontId="36" fillId="2" borderId="125" xfId="0" applyFont="1" applyFill="1" applyBorder="1" applyAlignment="1">
      <alignment horizontal="center" vertical="center" wrapText="1"/>
    </xf>
    <xf numFmtId="0" fontId="36" fillId="2" borderId="126" xfId="0" applyFont="1" applyFill="1" applyBorder="1" applyAlignment="1">
      <alignment horizontal="center" vertical="center" wrapText="1"/>
    </xf>
    <xf numFmtId="0" fontId="36" fillId="2" borderId="122" xfId="0" applyFont="1" applyFill="1" applyBorder="1" applyAlignment="1">
      <alignment horizontal="center" vertical="center" wrapText="1"/>
    </xf>
    <xf numFmtId="0" fontId="36" fillId="2" borderId="127" xfId="0" applyFont="1" applyFill="1" applyBorder="1" applyAlignment="1">
      <alignment horizontal="center" vertical="center" wrapText="1"/>
    </xf>
    <xf numFmtId="0" fontId="36" fillId="2" borderId="123" xfId="0" applyFont="1" applyFill="1" applyBorder="1" applyAlignment="1">
      <alignment horizontal="center" vertical="center" wrapText="1"/>
    </xf>
    <xf numFmtId="0" fontId="6" fillId="2" borderId="0" xfId="0" applyFont="1" applyFill="1" applyAlignment="1" applyProtection="1">
      <alignment horizontal="center"/>
      <protection locked="0"/>
    </xf>
    <xf numFmtId="0" fontId="35" fillId="2" borderId="127" xfId="0" applyFont="1" applyFill="1" applyBorder="1" applyAlignment="1">
      <alignment horizontal="center" vertical="center" wrapText="1"/>
    </xf>
    <xf numFmtId="0" fontId="35" fillId="2" borderId="12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/>
    </xf>
    <xf numFmtId="0" fontId="20" fillId="2" borderId="87" xfId="0" applyFont="1" applyFill="1" applyBorder="1" applyAlignment="1" applyProtection="1">
      <alignment horizontal="left" vertical="center" wrapText="1"/>
    </xf>
    <xf numFmtId="0" fontId="2" fillId="2" borderId="88" xfId="0" applyFont="1" applyFill="1" applyBorder="1" applyAlignment="1" applyProtection="1">
      <alignment horizontal="left" vertical="center" wrapText="1"/>
    </xf>
    <xf numFmtId="0" fontId="2" fillId="2" borderId="12" xfId="0" applyFont="1" applyFill="1" applyBorder="1" applyAlignment="1" applyProtection="1">
      <alignment horizontal="left" vertical="center" wrapText="1"/>
    </xf>
    <xf numFmtId="0" fontId="2" fillId="2" borderId="15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13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horizontal="left" vertical="center" wrapText="1"/>
    </xf>
    <xf numFmtId="0" fontId="2" fillId="2" borderId="16" xfId="0" applyFont="1" applyFill="1" applyBorder="1" applyAlignment="1" applyProtection="1">
      <alignment horizontal="left" vertical="center" wrapText="1"/>
    </xf>
    <xf numFmtId="0" fontId="1" fillId="2" borderId="150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8" fillId="2" borderId="30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84" xfId="0" applyFont="1" applyFill="1" applyBorder="1" applyAlignment="1" applyProtection="1">
      <alignment horizontal="center" vertical="center"/>
    </xf>
    <xf numFmtId="0" fontId="8" fillId="2" borderId="15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85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86" xfId="0" applyFont="1" applyFill="1" applyBorder="1" applyAlignment="1" applyProtection="1">
      <alignment horizontal="center" vertical="center"/>
    </xf>
    <xf numFmtId="0" fontId="7" fillId="2" borderId="35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43" fontId="7" fillId="0" borderId="0" xfId="0" applyNumberFormat="1" applyFont="1" applyAlignment="1" applyProtection="1">
      <alignment horizont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3" fontId="7" fillId="0" borderId="1" xfId="0" applyNumberFormat="1" applyFont="1" applyBorder="1" applyAlignment="1" applyProtection="1">
      <alignment horizontal="center"/>
    </xf>
    <xf numFmtId="43" fontId="7" fillId="0" borderId="3" xfId="0" applyNumberFormat="1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/>
    </xf>
    <xf numFmtId="0" fontId="14" fillId="0" borderId="3" xfId="0" applyFont="1" applyBorder="1" applyAlignment="1" applyProtection="1">
      <alignment horizontal="center"/>
    </xf>
    <xf numFmtId="0" fontId="40" fillId="0" borderId="0" xfId="0" applyFont="1" applyAlignment="1">
      <alignment horizontal="center"/>
    </xf>
    <xf numFmtId="0" fontId="17" fillId="2" borderId="11" xfId="0" applyFont="1" applyFill="1" applyBorder="1" applyAlignment="1" applyProtection="1">
      <alignment horizontal="center"/>
      <protection locked="0"/>
    </xf>
    <xf numFmtId="0" fontId="17" fillId="0" borderId="11" xfId="0" applyFont="1" applyBorder="1" applyAlignment="1">
      <alignment horizontal="center"/>
    </xf>
    <xf numFmtId="0" fontId="2" fillId="0" borderId="136" xfId="0" applyFont="1" applyBorder="1" applyAlignment="1">
      <alignment horizontal="center" vertical="center" wrapText="1"/>
    </xf>
    <xf numFmtId="0" fontId="2" fillId="0" borderId="105" xfId="0" applyFont="1" applyBorder="1" applyAlignment="1">
      <alignment horizontal="center" vertical="center"/>
    </xf>
    <xf numFmtId="0" fontId="2" fillId="0" borderId="137" xfId="0" applyFont="1" applyBorder="1" applyAlignment="1">
      <alignment horizontal="center" vertical="center"/>
    </xf>
    <xf numFmtId="0" fontId="2" fillId="0" borderId="10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5" borderId="0" xfId="0" applyFont="1" applyFill="1" applyAlignment="1" applyProtection="1">
      <alignment horizontal="center"/>
      <protection locked="0"/>
    </xf>
    <xf numFmtId="0" fontId="10" fillId="2" borderId="161" xfId="1" applyFont="1" applyFill="1" applyBorder="1" applyProtection="1">
      <protection locked="0"/>
    </xf>
    <xf numFmtId="0" fontId="10" fillId="2" borderId="162" xfId="1" applyFont="1" applyFill="1" applyBorder="1" applyProtection="1">
      <protection locked="0"/>
    </xf>
    <xf numFmtId="0" fontId="10" fillId="2" borderId="163" xfId="1" applyFont="1" applyFill="1" applyBorder="1" applyProtection="1">
      <protection locked="0"/>
    </xf>
    <xf numFmtId="0" fontId="38" fillId="2" borderId="97" xfId="1" applyFont="1" applyFill="1" applyBorder="1" applyProtection="1">
      <protection locked="0"/>
    </xf>
    <xf numFmtId="0" fontId="37" fillId="2" borderId="150" xfId="1" applyFont="1" applyFill="1" applyBorder="1" applyProtection="1">
      <protection locked="0"/>
    </xf>
    <xf numFmtId="0" fontId="37" fillId="2" borderId="10" xfId="1" applyFont="1" applyFill="1" applyBorder="1" applyProtection="1">
      <protection locked="0"/>
    </xf>
    <xf numFmtId="0" fontId="31" fillId="2" borderId="150" xfId="1" applyFont="1" applyFill="1" applyBorder="1" applyAlignment="1" applyProtection="1">
      <alignment vertical="center" wrapText="1"/>
      <protection locked="0"/>
    </xf>
    <xf numFmtId="0" fontId="31" fillId="2" borderId="0" xfId="1" applyFont="1" applyFill="1" applyBorder="1" applyAlignment="1" applyProtection="1">
      <alignment vertical="center" wrapText="1"/>
      <protection locked="0"/>
    </xf>
    <xf numFmtId="0" fontId="31" fillId="2" borderId="13" xfId="1" applyFont="1" applyFill="1" applyBorder="1" applyAlignment="1" applyProtection="1">
      <alignment vertical="center" wrapText="1"/>
      <protection locked="0"/>
    </xf>
    <xf numFmtId="0" fontId="10" fillId="2" borderId="143" xfId="1" applyFont="1" applyFill="1" applyBorder="1" applyProtection="1">
      <protection locked="0"/>
    </xf>
    <xf numFmtId="0" fontId="10" fillId="2" borderId="98" xfId="1" applyFont="1" applyFill="1" applyBorder="1" applyAlignment="1" applyProtection="1">
      <alignment horizontal="left"/>
      <protection locked="0"/>
    </xf>
    <xf numFmtId="0" fontId="10" fillId="2" borderId="141" xfId="1" applyFont="1" applyFill="1" applyBorder="1" applyProtection="1">
      <protection locked="0"/>
    </xf>
    <xf numFmtId="0" fontId="38" fillId="2" borderId="17" xfId="1" applyFont="1" applyFill="1" applyBorder="1" applyProtection="1">
      <protection locked="0"/>
    </xf>
    <xf numFmtId="0" fontId="38" fillId="2" borderId="150" xfId="1" applyFont="1" applyFill="1" applyBorder="1" applyProtection="1">
      <protection locked="0"/>
    </xf>
    <xf numFmtId="0" fontId="38" fillId="2" borderId="13" xfId="1" applyFont="1" applyFill="1" applyBorder="1" applyProtection="1">
      <protection locked="0"/>
    </xf>
    <xf numFmtId="0" fontId="10" fillId="2" borderId="164" xfId="1" applyFont="1" applyFill="1" applyBorder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ownloads/TKB_SO%201%20(15-8-20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B THEO  LOP"/>
      <sheetName val="TKB TUNG GIAO VIEN "/>
      <sheetName val="TKB  SANG"/>
      <sheetName val="TKB CHIEU"/>
      <sheetName val="PC.HK1"/>
      <sheetName val="PC.HK2"/>
      <sheetName val="MO HINH"/>
      <sheetName val="MK-HPTM"/>
      <sheetName val="XL4Poppy"/>
      <sheetName val="XL4Test5"/>
    </sheetNames>
    <sheetDataSet>
      <sheetData sheetId="0" refreshError="1"/>
      <sheetData sheetId="1" refreshError="1"/>
      <sheetData sheetId="2" refreshError="1">
        <row r="2">
          <cell r="A2" t="str">
            <v>TRƯỜNG THCS TRUNG MẦU</v>
          </cell>
        </row>
        <row r="4">
          <cell r="Q4" t="str">
            <v>Thực hiện từ ngày 15/8/2016</v>
          </cell>
        </row>
        <row r="6">
          <cell r="AA6" t="str">
            <v>GIÁO VIÊN NGHỈ</v>
          </cell>
        </row>
        <row r="28">
          <cell r="AD28" t="str">
            <v/>
          </cell>
        </row>
        <row r="29">
          <cell r="AD29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92"/>
  <sheetViews>
    <sheetView tabSelected="1" zoomScaleNormal="100" zoomScaleSheetLayoutView="96" workbookViewId="0">
      <selection activeCell="H10" sqref="H10"/>
    </sheetView>
  </sheetViews>
  <sheetFormatPr defaultRowHeight="15.75" x14ac:dyDescent="0.25"/>
  <cols>
    <col min="1" max="1" width="6.5703125" style="159" customWidth="1"/>
    <col min="2" max="2" width="4.42578125" style="159" customWidth="1"/>
    <col min="3" max="3" width="5.7109375" style="159" customWidth="1"/>
    <col min="4" max="4" width="9.7109375" style="159" bestFit="1" customWidth="1"/>
    <col min="5" max="5" width="5.7109375" style="159" customWidth="1"/>
    <col min="6" max="6" width="8.7109375" style="159" customWidth="1"/>
    <col min="7" max="7" width="5.7109375" style="159" customWidth="1"/>
    <col min="8" max="8" width="8.7109375" style="159" customWidth="1"/>
    <col min="9" max="9" width="6.5703125" style="159" customWidth="1"/>
    <col min="10" max="10" width="8.140625" style="159" customWidth="1"/>
    <col min="11" max="11" width="5.7109375" style="159" customWidth="1"/>
    <col min="12" max="12" width="8.7109375" style="159" customWidth="1"/>
    <col min="13" max="13" width="5.7109375" style="159" customWidth="1"/>
    <col min="14" max="14" width="8.7109375" style="159" customWidth="1"/>
    <col min="15" max="15" width="5.7109375" style="159" customWidth="1"/>
    <col min="16" max="16" width="8.7109375" style="159" customWidth="1"/>
    <col min="17" max="17" width="5.7109375" style="159" customWidth="1"/>
    <col min="18" max="18" width="8.7109375" style="159" customWidth="1"/>
    <col min="19" max="19" width="5.7109375" style="159" customWidth="1"/>
    <col min="20" max="20" width="8.7109375" style="159" customWidth="1"/>
    <col min="21" max="21" width="4.140625" style="160" hidden="1" customWidth="1"/>
    <col min="22" max="28" width="2.85546875" style="160" hidden="1" customWidth="1"/>
    <col min="29" max="29" width="2.42578125" style="160" hidden="1" customWidth="1"/>
    <col min="30" max="30" width="9" style="159" customWidth="1"/>
    <col min="31" max="31" width="4.7109375" style="161" hidden="1" customWidth="1"/>
    <col min="32" max="32" width="4" style="159" hidden="1" customWidth="1"/>
    <col min="33" max="56" width="8.42578125" style="161" hidden="1" customWidth="1"/>
    <col min="57" max="57" width="6.28515625" style="161" hidden="1" customWidth="1"/>
    <col min="58" max="63" width="9.140625" style="161" hidden="1" customWidth="1"/>
    <col min="64" max="64" width="9.140625" style="161" customWidth="1"/>
    <col min="65" max="16384" width="9.140625" style="161"/>
  </cols>
  <sheetData>
    <row r="1" spans="1:56" x14ac:dyDescent="0.25">
      <c r="A1" s="158" t="s">
        <v>129</v>
      </c>
    </row>
    <row r="2" spans="1:56" x14ac:dyDescent="0.25">
      <c r="A2" s="162" t="s">
        <v>0</v>
      </c>
      <c r="I2" s="160"/>
    </row>
    <row r="3" spans="1:56" ht="20.25" customHeight="1" x14ac:dyDescent="0.3">
      <c r="A3" s="464" t="s">
        <v>256</v>
      </c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464"/>
      <c r="S3" s="464"/>
      <c r="T3" s="464"/>
      <c r="U3" s="464"/>
      <c r="V3" s="464"/>
      <c r="W3" s="464"/>
      <c r="X3" s="464"/>
      <c r="Y3" s="464"/>
      <c r="Z3" s="464"/>
      <c r="AA3" s="464"/>
      <c r="AB3" s="464"/>
      <c r="AC3" s="464"/>
      <c r="AD3" s="464"/>
    </row>
    <row r="4" spans="1:56" ht="14.25" customHeight="1" x14ac:dyDescent="0.25">
      <c r="C4" s="61" t="s">
        <v>249</v>
      </c>
      <c r="D4" s="61"/>
      <c r="O4" s="503" t="s">
        <v>255</v>
      </c>
      <c r="P4" s="503"/>
      <c r="Q4" s="503"/>
      <c r="R4" s="503"/>
      <c r="S4" s="503"/>
      <c r="T4" s="503"/>
      <c r="U4" s="503"/>
      <c r="V4" s="503"/>
      <c r="W4" s="503"/>
      <c r="X4" s="503"/>
      <c r="Y4" s="503"/>
      <c r="Z4" s="503"/>
      <c r="AA4" s="503"/>
      <c r="AB4" s="503"/>
      <c r="AC4" s="503"/>
      <c r="AD4" s="503"/>
    </row>
    <row r="5" spans="1:56" ht="6.75" customHeight="1" x14ac:dyDescent="0.25">
      <c r="C5" s="67"/>
      <c r="D5" s="67"/>
    </row>
    <row r="6" spans="1:56" ht="16.5" customHeight="1" x14ac:dyDescent="0.25">
      <c r="A6" s="491" t="s">
        <v>116</v>
      </c>
      <c r="B6" s="491" t="s">
        <v>25</v>
      </c>
      <c r="C6" s="480" t="s">
        <v>1</v>
      </c>
      <c r="D6" s="481"/>
      <c r="E6" s="480" t="s">
        <v>2</v>
      </c>
      <c r="F6" s="481"/>
      <c r="G6" s="480" t="s">
        <v>3</v>
      </c>
      <c r="H6" s="481"/>
      <c r="I6" s="480" t="s">
        <v>4</v>
      </c>
      <c r="J6" s="481"/>
      <c r="K6" s="480" t="s">
        <v>5</v>
      </c>
      <c r="L6" s="481"/>
      <c r="M6" s="480" t="s">
        <v>6</v>
      </c>
      <c r="N6" s="481"/>
      <c r="O6" s="480" t="s">
        <v>146</v>
      </c>
      <c r="P6" s="481"/>
      <c r="Q6" s="480" t="s">
        <v>7</v>
      </c>
      <c r="R6" s="481"/>
      <c r="S6" s="480" t="s">
        <v>8</v>
      </c>
      <c r="T6" s="481"/>
      <c r="U6" s="482" t="s">
        <v>115</v>
      </c>
      <c r="V6" s="483"/>
      <c r="W6" s="483"/>
      <c r="X6" s="483"/>
      <c r="Y6" s="483"/>
      <c r="Z6" s="483"/>
      <c r="AA6" s="483"/>
      <c r="AB6" s="483"/>
      <c r="AC6" s="484"/>
      <c r="AD6" s="475" t="s">
        <v>10</v>
      </c>
      <c r="AE6" s="163"/>
      <c r="AF6" s="164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</row>
    <row r="7" spans="1:56" ht="12" customHeight="1" x14ac:dyDescent="0.25">
      <c r="A7" s="492"/>
      <c r="B7" s="492"/>
      <c r="C7" s="478" t="s">
        <v>189</v>
      </c>
      <c r="D7" s="479"/>
      <c r="E7" s="478" t="s">
        <v>190</v>
      </c>
      <c r="F7" s="479"/>
      <c r="G7" s="478" t="s">
        <v>131</v>
      </c>
      <c r="H7" s="479"/>
      <c r="I7" s="478" t="s">
        <v>132</v>
      </c>
      <c r="J7" s="479"/>
      <c r="K7" s="478" t="s">
        <v>191</v>
      </c>
      <c r="L7" s="479"/>
      <c r="M7" s="478" t="s">
        <v>191</v>
      </c>
      <c r="N7" s="479"/>
      <c r="O7" s="478" t="s">
        <v>248</v>
      </c>
      <c r="P7" s="479"/>
      <c r="Q7" s="478" t="s">
        <v>123</v>
      </c>
      <c r="R7" s="479"/>
      <c r="S7" s="478" t="s">
        <v>133</v>
      </c>
      <c r="T7" s="479"/>
      <c r="U7" s="485"/>
      <c r="V7" s="486"/>
      <c r="W7" s="486"/>
      <c r="X7" s="486"/>
      <c r="Y7" s="486"/>
      <c r="Z7" s="486"/>
      <c r="AA7" s="486"/>
      <c r="AB7" s="486"/>
      <c r="AC7" s="487"/>
      <c r="AD7" s="476"/>
      <c r="AE7" s="163"/>
      <c r="AF7" s="164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3"/>
    </row>
    <row r="8" spans="1:56" ht="13.5" customHeight="1" thickBot="1" x14ac:dyDescent="0.3">
      <c r="A8" s="492"/>
      <c r="B8" s="492"/>
      <c r="C8" s="468" t="s">
        <v>148</v>
      </c>
      <c r="D8" s="469"/>
      <c r="E8" s="468" t="s">
        <v>147</v>
      </c>
      <c r="F8" s="469"/>
      <c r="G8" s="468" t="s">
        <v>124</v>
      </c>
      <c r="H8" s="469"/>
      <c r="I8" s="468" t="s">
        <v>13</v>
      </c>
      <c r="J8" s="469"/>
      <c r="K8" s="468" t="s">
        <v>138</v>
      </c>
      <c r="L8" s="469"/>
      <c r="M8" s="468" t="s">
        <v>139</v>
      </c>
      <c r="N8" s="469"/>
      <c r="O8" s="468" t="s">
        <v>149</v>
      </c>
      <c r="P8" s="469"/>
      <c r="Q8" s="468" t="s">
        <v>12</v>
      </c>
      <c r="R8" s="469"/>
      <c r="S8" s="468" t="s">
        <v>150</v>
      </c>
      <c r="T8" s="469"/>
      <c r="U8" s="488"/>
      <c r="V8" s="489"/>
      <c r="W8" s="489"/>
      <c r="X8" s="489"/>
      <c r="Y8" s="489"/>
      <c r="Z8" s="489"/>
      <c r="AA8" s="489"/>
      <c r="AB8" s="489"/>
      <c r="AC8" s="490"/>
      <c r="AD8" s="476"/>
      <c r="AE8" s="165"/>
      <c r="AF8" s="166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</row>
    <row r="9" spans="1:56" ht="13.5" customHeight="1" thickBot="1" x14ac:dyDescent="0.3">
      <c r="A9" s="493"/>
      <c r="B9" s="493"/>
      <c r="C9" s="56" t="s">
        <v>14</v>
      </c>
      <c r="D9" s="57" t="s">
        <v>15</v>
      </c>
      <c r="E9" s="56" t="s">
        <v>14</v>
      </c>
      <c r="F9" s="57" t="s">
        <v>15</v>
      </c>
      <c r="G9" s="56" t="s">
        <v>14</v>
      </c>
      <c r="H9" s="57" t="s">
        <v>15</v>
      </c>
      <c r="I9" s="56" t="s">
        <v>14</v>
      </c>
      <c r="J9" s="57" t="s">
        <v>15</v>
      </c>
      <c r="K9" s="56" t="s">
        <v>14</v>
      </c>
      <c r="L9" s="57" t="s">
        <v>15</v>
      </c>
      <c r="M9" s="56" t="s">
        <v>14</v>
      </c>
      <c r="N9" s="57" t="s">
        <v>15</v>
      </c>
      <c r="O9" s="56" t="s">
        <v>14</v>
      </c>
      <c r="P9" s="57" t="s">
        <v>15</v>
      </c>
      <c r="Q9" s="56" t="s">
        <v>14</v>
      </c>
      <c r="R9" s="57" t="s">
        <v>15</v>
      </c>
      <c r="S9" s="135" t="s">
        <v>14</v>
      </c>
      <c r="T9" s="134" t="s">
        <v>15</v>
      </c>
      <c r="U9" s="246" t="s">
        <v>16</v>
      </c>
      <c r="V9" s="246" t="s">
        <v>17</v>
      </c>
      <c r="W9" s="246" t="s">
        <v>18</v>
      </c>
      <c r="X9" s="246" t="s">
        <v>19</v>
      </c>
      <c r="Y9" s="246" t="s">
        <v>20</v>
      </c>
      <c r="Z9" s="246" t="s">
        <v>21</v>
      </c>
      <c r="AA9" s="246" t="s">
        <v>199</v>
      </c>
      <c r="AB9" s="246" t="s">
        <v>22</v>
      </c>
      <c r="AC9" s="246" t="s">
        <v>23</v>
      </c>
      <c r="AD9" s="477"/>
      <c r="AE9" s="165" t="s">
        <v>24</v>
      </c>
      <c r="AF9" s="454" t="s">
        <v>25</v>
      </c>
      <c r="AG9" s="316" t="s">
        <v>26</v>
      </c>
      <c r="AH9" s="317" t="s">
        <v>27</v>
      </c>
      <c r="AI9" s="318" t="s">
        <v>130</v>
      </c>
      <c r="AJ9" s="317" t="s">
        <v>28</v>
      </c>
      <c r="AK9" s="318" t="s">
        <v>29</v>
      </c>
      <c r="AL9" s="317" t="s">
        <v>30</v>
      </c>
      <c r="AM9" s="318" t="s">
        <v>36</v>
      </c>
      <c r="AN9" s="317" t="s">
        <v>141</v>
      </c>
      <c r="AO9" s="317" t="s">
        <v>137</v>
      </c>
      <c r="AP9" s="318" t="s">
        <v>151</v>
      </c>
      <c r="AQ9" s="319" t="s">
        <v>125</v>
      </c>
      <c r="AR9" s="316" t="s">
        <v>140</v>
      </c>
      <c r="AS9" s="317" t="s">
        <v>31</v>
      </c>
      <c r="AT9" s="318" t="s">
        <v>32</v>
      </c>
      <c r="AU9" s="317" t="s">
        <v>33</v>
      </c>
      <c r="AV9" s="318" t="s">
        <v>34</v>
      </c>
      <c r="AW9" s="317" t="s">
        <v>35</v>
      </c>
      <c r="AX9" s="317" t="s">
        <v>145</v>
      </c>
      <c r="AY9" s="317" t="s">
        <v>134</v>
      </c>
      <c r="AZ9" s="319" t="s">
        <v>152</v>
      </c>
      <c r="BA9" s="320" t="s">
        <v>179</v>
      </c>
      <c r="BB9" s="317" t="s">
        <v>209</v>
      </c>
      <c r="BC9" s="319" t="s">
        <v>223</v>
      </c>
      <c r="BD9" s="319" t="s">
        <v>222</v>
      </c>
    </row>
    <row r="10" spans="1:56" ht="12" customHeight="1" x14ac:dyDescent="0.25">
      <c r="A10" s="459"/>
      <c r="B10" s="168">
        <v>1</v>
      </c>
      <c r="C10" s="58" t="s">
        <v>253</v>
      </c>
      <c r="D10" s="59" t="s">
        <v>36</v>
      </c>
      <c r="E10" s="58" t="s">
        <v>253</v>
      </c>
      <c r="F10" s="59" t="s">
        <v>151</v>
      </c>
      <c r="G10" s="58" t="s">
        <v>253</v>
      </c>
      <c r="H10" s="59" t="s">
        <v>28</v>
      </c>
      <c r="I10" s="58" t="s">
        <v>253</v>
      </c>
      <c r="J10" s="59" t="s">
        <v>27</v>
      </c>
      <c r="K10" s="58" t="s">
        <v>253</v>
      </c>
      <c r="L10" s="59" t="s">
        <v>141</v>
      </c>
      <c r="M10" s="58" t="s">
        <v>253</v>
      </c>
      <c r="N10" s="64" t="s">
        <v>140</v>
      </c>
      <c r="O10" s="58" t="s">
        <v>253</v>
      </c>
      <c r="P10" s="64" t="s">
        <v>31</v>
      </c>
      <c r="Q10" s="58" t="s">
        <v>253</v>
      </c>
      <c r="R10" s="59" t="s">
        <v>26</v>
      </c>
      <c r="S10" s="58" t="s">
        <v>253</v>
      </c>
      <c r="T10" s="59" t="s">
        <v>130</v>
      </c>
      <c r="U10" s="248" t="str">
        <f>IF(AND(D10&lt;&gt;F10,D10&lt;&gt;H10,E10&lt;&gt;J10,D10&lt;&gt;L10,D10&lt;&gt;N10,D10&lt;&gt;R10,D10&lt;&gt;T10),"","S")</f>
        <v/>
      </c>
      <c r="V10" s="249" t="str">
        <f>IF(AND(F10&lt;&gt;D10,F10&lt;&gt;H10,F10&lt;&gt;J10,F10&lt;&gt;L10,F10&lt;&gt;N10,F10&lt;&gt;R10,F10&lt;&gt;T10),"","S")</f>
        <v/>
      </c>
      <c r="W10" s="249" t="str">
        <f t="shared" ref="W10:W18" si="0">IF(AND(H10&lt;&gt;D10,H10&lt;&gt;F10,H10&lt;&gt;J10,H10&lt;&gt;L10,H10&lt;&gt;N10,H10&lt;&gt;R10,H10&lt;&gt;T10),"","S")</f>
        <v/>
      </c>
      <c r="X10" s="249" t="str">
        <f t="shared" ref="X10:X18" si="1">IF(AND(J10&lt;&gt;D10,J10&lt;&gt;F10,J10&lt;&gt;H10,J10&lt;&gt;L10,J10&lt;&gt;N10,J10&lt;&gt;R10,J10&lt;&gt;T10),"","S")</f>
        <v/>
      </c>
      <c r="Y10" s="249" t="str">
        <f t="shared" ref="Y10:Y18" si="2">IF(AND(L10&lt;&gt;D10,L10&lt;&gt;F10,L10&lt;&gt;H10,L10&lt;&gt;J10,L10&lt;&gt;N10,L10&lt;&gt;R10,L10&lt;&gt;T10),"","S")</f>
        <v/>
      </c>
      <c r="Z10" s="249" t="str">
        <f t="shared" ref="Z10:Z18" si="3">IF(AND(N10&lt;&gt;D10,N10&lt;&gt;F10,N10&lt;&gt;H10,N10&lt;&gt;J10,N10&lt;&gt;L10,N10&lt;&gt;R10,N10&lt;&gt;T10),"","S")</f>
        <v/>
      </c>
      <c r="AA10" s="249" t="str">
        <f>IF(AND(P10&lt;&gt;F10,P10&lt;&gt;H10,P10&lt;&gt;J10,P10&lt;&gt;L10,P10&lt;&gt;N10,P10&lt;&gt;T10,P10&lt;&gt;D10),"","S")</f>
        <v/>
      </c>
      <c r="AB10" s="249" t="str">
        <f t="shared" ref="AB10:AB34" si="4">IF(AND(R10&lt;&gt;D10,R10&lt;&gt;F10,R10&lt;&gt;H10,R10&lt;&gt;J10,R10&lt;&gt;L10,R10&lt;&gt;N10,R10&lt;&gt;T10),"","S")</f>
        <v/>
      </c>
      <c r="AC10" s="250" t="str">
        <f t="shared" ref="AC10:AC18" si="5">IF(AND(T10&lt;&gt;D10,T10&lt;&gt;F10,T10&lt;&gt;H10,T10&lt;&gt;J10,T10&lt;&gt;L10,T10&lt;&gt;N10,T10&lt;&gt;R10),"","S")</f>
        <v/>
      </c>
      <c r="AD10" s="60"/>
      <c r="AE10" s="169"/>
      <c r="AF10" s="170">
        <v>1</v>
      </c>
      <c r="AG10" s="178" t="str">
        <f t="shared" ref="AG10:AG39" si="6">IF($D10="T.Trang",$C10&amp;" (6A)",IF($F10="T.Trang",$E10&amp;" (6B)",IF($H10="T.Trang",$G10&amp;" (7A)",IF($J10="T.Trang",$I10&amp;" (7B)",""))))&amp;IF($L10="T.Trang",$K10&amp;" (8A)",IF($N10="T.Trang",$M10&amp;" (8B)",IF($P10="T.Trang",$O10&amp;" (8C)",IF($R10="T.Trang",$Q10&amp;" (9A)",IF($T10="T.Trang",$S10&amp;" (9B)","")))))</f>
        <v>CC (9A)</v>
      </c>
      <c r="AH10" s="178" t="str">
        <f t="shared" ref="AH10:AH39" si="7">IF($D10="Thắng",$C10&amp;" (6A)",IF($F10="Thắng",$E10&amp;" (6B)",IF($H10="Thắng",$G10&amp;" (7A)",IF($J10="Thắng",$I10&amp;" (7B)",""))))&amp;IF($L10="Thắng",$K10&amp;" (8A)",IF($N10="Thắng",$M10&amp;" (8B)",IF($P10="Thắng",$O10&amp;" (8C)",IF($R10="Thắng",$Q10&amp;" (9A)",IF($T10="Thắng",$S10&amp;" (9B)","")))))</f>
        <v>CC (7B)</v>
      </c>
      <c r="AI10" s="178" t="str">
        <f>IF($D10="Khang",$C10&amp;" (6A)",IF($F10="Khang",$E10&amp;" (6B)",IF($H10="Khang",$G10&amp;" (7A)",IF($J10="Khang",$I10&amp;" (7B)",""))))&amp;IF($L10="Khang",$K10&amp;" (8A)",IF($N10="Khang",$M10&amp;" (8B)",IF($P10="Khang",$O10&amp;" (8C)",IF($R10="Khang",$Q10&amp;" (9A)",IF($T10="Khang",$S10&amp;" (9B)","")))))</f>
        <v>CC (9B)</v>
      </c>
      <c r="AJ10" s="178" t="str">
        <f t="shared" ref="AJ10:AJ39" si="8">IF($D10="K.Trang",$C10&amp;" (6A)",IF($F10="K.Trang",$E10&amp;" (6B)",IF($H10="K.Trang",$G10&amp;" (7A)",IF($J10="K.Trang",$I10&amp;" (7B)",""))))&amp;IF($L10="K.Trang",$K10&amp;" (8A)",IF($N10="K.Trang",$M10&amp;" (8B)",IF($P10="K.Trang",$O10&amp;" (8C)",IF($R10="K.Trang",$Q10&amp;" (9A)",IF($T10="K.Trang",$S10&amp;" (9B)","")))))</f>
        <v>CC (7A)</v>
      </c>
      <c r="AK10" s="178" t="str">
        <f t="shared" ref="AK10:AK39" si="9">IF($D10="Khai",$C10&amp;" (6A)",IF($F10="Khai",$E10&amp;" (6B)",IF($H10="Khai",$G10&amp;" (7A)",IF($J10="Khai",$I10&amp;" (7B)",""))))&amp;IF($L10="Khai",$K10&amp;" (8A)",IF($N10="Khai",$M10&amp;" (8B)",IF($P10="Khai",$O10&amp;" (8C)",IF($R10="Khai",$Q10&amp;" (9A)",IF($T10="Khai",$S10&amp;" (9B)","")))))</f>
        <v/>
      </c>
      <c r="AL10" s="178" t="str">
        <f t="shared" ref="AL10:AL39" si="10">IF($D10="Hoàng",$C10&amp;" (6A)",IF($F10="Hoàng",$E10&amp;" (6B)",IF($H10="Hoàng",$G10&amp;" (7A)",IF($J10="Hoàng",$I10&amp;" (7B)",""))))&amp;IF($L10="Hoàng",$K10&amp;" (8A)",IF($N10="Hoàng",$M10&amp;" (8B)",IF($P10="Hoàng",$O10&amp;" (8C)",IF($R10="Hoàng",$Q10&amp;" (9A)",IF($T10="Hoàng",$S10&amp;" (9B)","")))))</f>
        <v/>
      </c>
      <c r="AM10" s="178" t="str">
        <f t="shared" ref="AM10:AM39" si="11">IF($D10="Vũ",$C10&amp;" (6A)",IF($F10="Vũ",$E10&amp;" (6B)",IF($H10="Vũ",$G10&amp;" (7A)",IF($J10="Vũ",$I10&amp;" (7B)",""))))&amp;IF($L10="Vũ",$K10&amp;" (8A)",IF($N10="Vũ",$M10&amp;" (8B)",IF($P10="Vũ",$O10&amp;" (8C)",IF($R10="Vũ",$Q10&amp;" (9A)",IF($T10="Vũ",$S10&amp;" (9B)","")))))</f>
        <v>CC (6A)</v>
      </c>
      <c r="AN10" s="178" t="str">
        <f t="shared" ref="AN10:AN39" si="12">IF($D10="Hoa",$C10&amp;" (6A)",IF($F10="Hoa",$E10&amp;" (6B)",IF($H10="Hoa",$G10&amp;" (7A)",IF($J10="Hoa",$I10&amp;" (7B)",""))))&amp;IF($L10="Hoa",$K10&amp;" (8A)",IF($N10="Hoa",$M10&amp;" (8B)",IF($P10="Hoa",$O10&amp;" (8C)",IF($R10="Hoa",$Q10&amp;" (9A)",IF($T10="Hoa",$S10&amp;" (9B)","")))))</f>
        <v>CC (8A)</v>
      </c>
      <c r="AO10" s="178" t="str">
        <f t="shared" ref="AO10:AO39" si="13">IF($D10="Tùng",$C10&amp;" (6A)",IF($F10="Tùng",$E10&amp;" (6B)",IF($H10="Tùng",$G10&amp;" (7A)",IF($J10="Tùng",$I10&amp;" (7B)",""))))&amp;IF($L10="Tùng",$K10&amp;" (8A)",IF($N10="Tùng",$M10&amp;" (8B)",IF($P10="Tùng",$O10&amp;" (8C)",IF($R10="Tùng",$Q10&amp;" (9A)",IF($T10="Tùng",$S10&amp;" (9B)","")))))</f>
        <v/>
      </c>
      <c r="AP10" s="178" t="str">
        <f t="shared" ref="AP10:AP39" si="14">IF($D10="Lan",$C10&amp;" (6A)",IF($F10="Lan",$E10&amp;" (6B)",IF($H10="Lan",$G10&amp;" (7A)",IF($J10="Lan",$I10&amp;" (7B)",""))))&amp;IF($L10="Lan",$K10&amp;" (8A)",IF($N10="Lan",$M10&amp;" (8B)",IF($P10="Lan",$O10&amp;" (8C)",IF($R10="Lan",$Q10&amp;" (9A)",IF($T10="Lan",$S10&amp;" (9B)","")))))</f>
        <v>CC (6B)</v>
      </c>
      <c r="AQ10" s="172" t="str">
        <f t="shared" ref="AQ10:AQ39" si="15">IF($D10="Giang",$C10&amp;" (6A)",IF($F10="Giang",$E10&amp;" (6B)",IF($H10="Giang",$G10&amp;" (7A)",IF($J10="Giang",$I10&amp;" (7B)",""))))&amp;IF($L10="Giang",$K10&amp;" (8A)",IF($N10="Giang",$M10&amp;" (8B)",IF($P10="Giang",$O10&amp;" (8C)",IF($R10="Giang",$Q10&amp;" (9A)",IF($T10="Giang",$S10&amp;" (9B)","")))))</f>
        <v/>
      </c>
      <c r="AR10" s="315" t="str">
        <f t="shared" ref="AR10:AR39" si="16">IF($D10="Bình",$C10&amp;" (6A)",IF($F10="Bình",$E10&amp;" (6B)",IF($H10="Bình",$G10&amp;" (7A)",IF($J10="Bình",$I10&amp;" (7B)",""))))&amp;IF($L10="Bình",$K10&amp;" (8A)",IF($N10="Bình",$M10&amp;" (8B)",IF($P10="Bình",$O10&amp;" (8C)",IF($R10="Bình",$Q10&amp;" (9A)",IF($T10="Bình",$S10&amp;" (9B)","")))))</f>
        <v>CC (8B)</v>
      </c>
      <c r="AS10" s="178" t="str">
        <f t="shared" ref="AS10:AS39" si="17">IF($D10="Thu",$C10&amp;" (6A)",IF($F10="Thu",$E10&amp;" (6B)",IF($H10="Thu",$G10&amp;" (7A)",IF($J10="Thu",$I10&amp;" (7B)",""))))&amp;IF($L10="Thu",$K10&amp;" (8A)",IF($N10="Thu",$M10&amp;" (8B)",IF($P10="Thu",$O10&amp;" (8C)",IF($R10="Thu",$Q10&amp;" (9A)",IF($T10="Thu",$S10&amp;" (9B)","")))))</f>
        <v>CC (8C)</v>
      </c>
      <c r="AT10" s="178" t="str">
        <f t="shared" ref="AT10:AT39" si="18">IF($D10="Đính",$C10&amp;" (6A)",IF($F10="Đính",$E10&amp;" (6B)",IF($H10="Đính",$G10&amp;" (7A)",IF($J10="Đính",$I10&amp;" (7B)",""))))&amp;IF($L10="Đính",$K10&amp;" (8A)",IF($N10="Đính",$M10&amp;" (8B)",IF($P10="Đính",$O10&amp;" (8C)",IF($R10="Đính",$Q10&amp;" (9A)",IF($T10="Đính",$S10&amp;" (9B)","")))))</f>
        <v/>
      </c>
      <c r="AU10" s="178" t="str">
        <f t="shared" ref="AU10:AU39" si="19">IF($D10="Vinh",$C10&amp;" (6A)",IF($F10="Vinh",$E10&amp;" (6B)",IF($H10="Vinh",$G10&amp;" (7A)",IF($J10="Vinh",$I10&amp;" (7B)",""))))&amp;IF($L10="Vinh",$K10&amp;" (8A)",IF($N10="Vinh",$M10&amp;" (8B)",IF($P10="Vinh",$O10&amp;" (8C)",IF($R10="Vinh",$Q10&amp;" (9A)",IF($T10="Vinh",$S10&amp;" (9B)","")))))</f>
        <v/>
      </c>
      <c r="AV10" s="178" t="str">
        <f t="shared" ref="AV10:AV39" si="20">IF($D10="Dương",$C10&amp;" (6A)",IF($F10="Dương",$E10&amp;" (6B)",IF($H10="Dương",$G10&amp;" (7A)",IF($J10="Dương",$I10&amp;" (7B)",""))))&amp;IF($L10="Dương",$K10&amp;" (8A)",IF($N10="Dương",$M10&amp;" (8B)",IF($P10="Dương",$O10&amp;" (8C)",IF($R10="Dương",$Q10&amp;" (9A)",IF($T10="Dương",$S10&amp;" (9B)","")))))</f>
        <v/>
      </c>
      <c r="AW10" s="178" t="str">
        <f t="shared" ref="AW10:AW39" si="21">IF($D10="Bích",$C10&amp;" (6A)",IF($F10="Bích",$E10&amp;" (6B)",IF($H10="Bích",$G10&amp;" (7A)",IF($J10="Bích",$I10&amp;" (7B)",""))))&amp;IF($L10="Bích",$K10&amp;" (8A)",IF($N10="Bích",$M10&amp;" (8B)",IF($P10="Bích",$O10&amp;" (8C)",IF($R10="Bích",$Q10&amp;" (9A)",IF($T10="Bích",$S10&amp;" (9B)","")))))</f>
        <v/>
      </c>
      <c r="AX10" s="178" t="str">
        <f t="shared" ref="AX10:AX39" si="22">IF($D10="Hà",$C10&amp;" (6A)",IF($F10="Hà",$E10&amp;" (6B)",IF($H10="Hà",$G10&amp;" (7A)",IF($J10="Hà",$I10&amp;" (7B)",""))))&amp;IF($L10="Hà",$K10&amp;" (8A)",IF($N10="Hà",$M10&amp;" (8B)",IF($P10="Hà",$O10&amp;" (8C)",IF($R10="Hà",$Q10&amp;" (9A)",IF($T10="Hà",$S10&amp;" (9B)","")))))</f>
        <v/>
      </c>
      <c r="AY10" s="178" t="str">
        <f t="shared" ref="AY10:AY39" si="23">IF($D10="Doanh",$C10&amp;" (6A)",IF($F10="Doanh",$E10&amp;" (6B)",IF($H10="Doanh",$G10&amp;" (7A)",IF($J10="Doanh",$I10&amp;" (7B)",""))))&amp;IF($L10="Doanh",$K10&amp;" (8A)",IF($N10="Doanh",$M10&amp;" (8B)",IF($P10="Doanh",$O10&amp;" (8C)",IF($R10="Doanh",$Q10&amp;" (9A)",IF($T10="Doanh",$S10&amp;" (9B)","")))))</f>
        <v/>
      </c>
      <c r="AZ10" s="178" t="str">
        <f t="shared" ref="AZ10:AZ39" si="24">IF($D10="Oanh",$C10&amp;" (6A)",IF($F10="Oanh",$E10&amp;" (6B)",IF($H10="Oanh",$G10&amp;" (7A)",IF($J10="Oanh",$I10&amp;" (7B)",""))))&amp;IF($L10="Oanh",$K10&amp;" (8A)",IF($N10="Oanh",$M10&amp;" (8B)",IF($P10="Oanh",$O10&amp;" (8C)",IF($R10="Oanh",$Q10&amp;" (9A)",IF($T10="Oanh",$S10&amp;" (9B)","")))))</f>
        <v/>
      </c>
      <c r="BA10" s="178" t="str">
        <f t="shared" ref="BA10:BA39" si="25">IF($D10="Thủy",$C10&amp;" (6A)",IF($F10="Thủy",$E10&amp;" (6B)",IF($H10="Thủy",$G10&amp;" (7A)",IF($J10="Thủy",$I10&amp;" (7B)",""))))&amp;IF($L10="Thủy",$K10&amp;" (8A)",IF($N10="Thủy",$M10&amp;" (8B)",IF($P10="Thủy",$O10&amp;" (8C)",IF($R10="Thủy",$Q10&amp;" (9A)",IF($T10="Thủy",$S10&amp;" (9B)","")))))</f>
        <v/>
      </c>
      <c r="BB10" s="178" t="str">
        <f t="shared" ref="BB10:BB39" si="26">IF($D10="V.Anh",$C10&amp;" (6A)",IF($F10="V.Anh",$E10&amp;" (6B)",IF($H10="V.Anh",$G10&amp;" (7A)",IF($J10="V.Anh",$I10&amp;" (7B)",""))))&amp;IF($L10="V.Anh",$K10&amp;" (8A)",IF($N10="V.Anh",$M10&amp;" (8B)",IF($P10="V.Anh",$O10&amp;" (8C)",IF($R10="V.Anh",$Q10&amp;" (9A)",IF($T10="V.Anh",$S10&amp;" (9B)","")))))</f>
        <v/>
      </c>
      <c r="BC10" s="172" t="str">
        <f t="shared" ref="BC10:BC39" si="27">IF($D10="M.Lan",$C10&amp;" (6A)",IF($F10="M.Lan",$E10&amp;" (6B)",IF($H10="M.Lan",$G10&amp;" (7A)",IF($J10="M.Lan",$I10&amp;" (7B)",""))))&amp;IF($L10="M.Lan",$K10&amp;" (8A)",IF($N10="M.Lan",$M10&amp;" (8B)",IF($P10="M.Lan",$O10&amp;" (8C)",IF($R10="M.Lan",$Q10&amp;" (9A)",IF($T10="M.Lan",$S10&amp;" (9B)","")))))</f>
        <v/>
      </c>
      <c r="BD10" s="172" t="str">
        <f t="shared" ref="BD10:BD39" si="28">IF($D10="T.Hà",$C10&amp;" (6A)",IF($F10="T.Hà",$E10&amp;" (6B)",IF($H10="T.Hà",$G10&amp;" (7A)",IF($J10="T.Hà",$I10&amp;" (7B)",""))))&amp;IF($L10="T.Hà",$K10&amp;" (8A)",IF($N10="T.Hà",$M10&amp;" (8B)",IF($P10="T.Hà",$O10&amp;" (8C)",IF($R10="T.Hà",$Q10&amp;" (9A)",IF($T10="T.Hà",$S10&amp;" (9B)","")))))</f>
        <v/>
      </c>
    </row>
    <row r="11" spans="1:56" ht="12" customHeight="1" x14ac:dyDescent="0.25">
      <c r="A11" s="459"/>
      <c r="B11" s="173">
        <v>2</v>
      </c>
      <c r="C11" s="58" t="s">
        <v>185</v>
      </c>
      <c r="D11" s="59" t="s">
        <v>186</v>
      </c>
      <c r="E11" s="58" t="s">
        <v>252</v>
      </c>
      <c r="F11" s="59" t="s">
        <v>151</v>
      </c>
      <c r="G11" s="58" t="s">
        <v>252</v>
      </c>
      <c r="H11" s="59" t="s">
        <v>28</v>
      </c>
      <c r="I11" s="58" t="s">
        <v>252</v>
      </c>
      <c r="J11" s="59" t="s">
        <v>27</v>
      </c>
      <c r="K11" s="58" t="s">
        <v>252</v>
      </c>
      <c r="L11" s="61" t="s">
        <v>141</v>
      </c>
      <c r="M11" s="58" t="s">
        <v>252</v>
      </c>
      <c r="N11" s="59" t="s">
        <v>140</v>
      </c>
      <c r="O11" s="61" t="s">
        <v>252</v>
      </c>
      <c r="P11" s="61" t="s">
        <v>31</v>
      </c>
      <c r="Q11" s="58" t="s">
        <v>252</v>
      </c>
      <c r="R11" s="59" t="s">
        <v>26</v>
      </c>
      <c r="S11" s="58" t="s">
        <v>252</v>
      </c>
      <c r="T11" s="59" t="s">
        <v>130</v>
      </c>
      <c r="U11" s="248" t="str">
        <f t="shared" ref="U11:U35" si="29">IF(AND(D11&lt;&gt;F11,D11&lt;&gt;H11,E11&lt;&gt;J11,D11&lt;&gt;L11,D11&lt;&gt;N11,D11&lt;&gt;R11,D11&lt;&gt;T11),"","S")</f>
        <v/>
      </c>
      <c r="V11" s="249" t="str">
        <f t="shared" ref="V11:V18" si="30">IF(AND(F11&lt;&gt;D11,F11&lt;&gt;H11,F11&lt;&gt;J11,F11&lt;&gt;L11,F11&lt;&gt;N11,F11&lt;&gt;R11,F11&lt;&gt;T11),"","S")</f>
        <v/>
      </c>
      <c r="W11" s="249" t="str">
        <f t="shared" si="0"/>
        <v/>
      </c>
      <c r="X11" s="249" t="str">
        <f t="shared" si="1"/>
        <v/>
      </c>
      <c r="Y11" s="249" t="str">
        <f t="shared" si="2"/>
        <v/>
      </c>
      <c r="Z11" s="249" t="str">
        <f t="shared" si="3"/>
        <v/>
      </c>
      <c r="AA11" s="249" t="str">
        <f t="shared" ref="AA11:AA27" si="31">IF(AND(P11&lt;&gt;E11,P11&lt;&gt;G11,P11&lt;&gt;I11,P11&lt;&gt;K11,P11&lt;&gt;M11,P11&lt;&gt;S11,P11&lt;&gt;U11),"","S")</f>
        <v/>
      </c>
      <c r="AB11" s="249" t="str">
        <f t="shared" si="4"/>
        <v/>
      </c>
      <c r="AC11" s="250" t="str">
        <f t="shared" si="5"/>
        <v/>
      </c>
      <c r="AD11" s="60" t="s">
        <v>32</v>
      </c>
      <c r="AE11" s="203">
        <v>2</v>
      </c>
      <c r="AF11" s="174">
        <v>2</v>
      </c>
      <c r="AG11" s="177" t="str">
        <f t="shared" si="6"/>
        <v>SH (9A)</v>
      </c>
      <c r="AH11" s="177" t="str">
        <f t="shared" si="7"/>
        <v>SH (7B)</v>
      </c>
      <c r="AI11" s="177" t="str">
        <f t="shared" ref="AI11:AI21" si="32">IF($D11="Khang",$C11&amp;" (6A)",IF($F11="Khang",$E11&amp;" (6B)",IF($H11="Khang",$G11&amp;" (7A)",IF($J11="Khang",$I11&amp;" (7B)",""))))&amp;IF($L11="Khang",$K11&amp;" (8A)",IF($N11="Khang",$M11&amp;" (8B)",IF($P11="Khang",$O11&amp;" (8C)",IF($R11="Khang",$Q11&amp;" (9A)",IF($T11="Khang",$S11&amp;" (9B)","")))))</f>
        <v>SH (9B)</v>
      </c>
      <c r="AJ11" s="177" t="str">
        <f t="shared" si="8"/>
        <v>SH (7A)</v>
      </c>
      <c r="AK11" s="177" t="str">
        <f t="shared" si="9"/>
        <v/>
      </c>
      <c r="AL11" s="177" t="str">
        <f t="shared" si="10"/>
        <v/>
      </c>
      <c r="AM11" s="177" t="str">
        <f t="shared" si="11"/>
        <v/>
      </c>
      <c r="AN11" s="177" t="str">
        <f t="shared" si="12"/>
        <v>SH (8A)</v>
      </c>
      <c r="AO11" s="177" t="str">
        <f t="shared" si="13"/>
        <v/>
      </c>
      <c r="AP11" s="177" t="str">
        <f t="shared" si="14"/>
        <v>SH (6B)</v>
      </c>
      <c r="AQ11" s="192" t="str">
        <f t="shared" si="15"/>
        <v/>
      </c>
      <c r="AR11" s="310" t="str">
        <f t="shared" si="16"/>
        <v>SH (8B)</v>
      </c>
      <c r="AS11" s="177" t="str">
        <f t="shared" si="17"/>
        <v>SH (8C)</v>
      </c>
      <c r="AT11" s="177" t="str">
        <f t="shared" si="18"/>
        <v/>
      </c>
      <c r="AU11" s="177" t="str">
        <f t="shared" si="19"/>
        <v/>
      </c>
      <c r="AV11" s="177" t="str">
        <f t="shared" si="20"/>
        <v/>
      </c>
      <c r="AW11" s="177" t="str">
        <f t="shared" si="21"/>
        <v/>
      </c>
      <c r="AX11" s="177" t="str">
        <f t="shared" si="22"/>
        <v/>
      </c>
      <c r="AY11" s="177" t="str">
        <f t="shared" si="23"/>
        <v/>
      </c>
      <c r="AZ11" s="177" t="str">
        <f t="shared" si="24"/>
        <v/>
      </c>
      <c r="BA11" s="177" t="str">
        <f t="shared" si="25"/>
        <v/>
      </c>
      <c r="BB11" s="177" t="str">
        <f t="shared" si="26"/>
        <v/>
      </c>
      <c r="BC11" s="192" t="str">
        <f t="shared" si="27"/>
        <v/>
      </c>
      <c r="BD11" s="192" t="str">
        <f t="shared" si="28"/>
        <v/>
      </c>
    </row>
    <row r="12" spans="1:56" ht="12" customHeight="1" x14ac:dyDescent="0.25">
      <c r="A12" s="459" t="s">
        <v>117</v>
      </c>
      <c r="B12" s="173">
        <v>3</v>
      </c>
      <c r="C12" s="58" t="s">
        <v>212</v>
      </c>
      <c r="D12" s="61" t="s">
        <v>140</v>
      </c>
      <c r="E12" s="58" t="s">
        <v>40</v>
      </c>
      <c r="F12" s="61" t="s">
        <v>151</v>
      </c>
      <c r="G12" s="58" t="s">
        <v>210</v>
      </c>
      <c r="H12" s="59" t="s">
        <v>35</v>
      </c>
      <c r="I12" s="58" t="s">
        <v>40</v>
      </c>
      <c r="J12" s="59" t="s">
        <v>27</v>
      </c>
      <c r="K12" s="58" t="s">
        <v>182</v>
      </c>
      <c r="L12" s="59" t="s">
        <v>209</v>
      </c>
      <c r="M12" s="58" t="s">
        <v>185</v>
      </c>
      <c r="N12" s="59" t="s">
        <v>186</v>
      </c>
      <c r="O12" s="61" t="s">
        <v>40</v>
      </c>
      <c r="P12" s="59" t="s">
        <v>130</v>
      </c>
      <c r="Q12" s="322" t="s">
        <v>39</v>
      </c>
      <c r="R12" s="322" t="s">
        <v>36</v>
      </c>
      <c r="S12" s="58" t="s">
        <v>158</v>
      </c>
      <c r="T12" s="59" t="s">
        <v>34</v>
      </c>
      <c r="U12" s="248" t="str">
        <f t="shared" si="29"/>
        <v/>
      </c>
      <c r="V12" s="249" t="str">
        <f t="shared" ref="V12" si="33">IF(AND(F12&lt;&gt;D12,F12&lt;&gt;H12,F12&lt;&gt;J12,F12&lt;&gt;L12,F12&lt;&gt;N12,F12&lt;&gt;R12,F12&lt;&gt;T12),"","S")</f>
        <v/>
      </c>
      <c r="W12" s="249" t="str">
        <f t="shared" ref="W12" si="34">IF(AND(H12&lt;&gt;D12,H12&lt;&gt;F12,H12&lt;&gt;J12,H12&lt;&gt;L12,H12&lt;&gt;N12,H12&lt;&gt;R12,H12&lt;&gt;T12),"","S")</f>
        <v/>
      </c>
      <c r="X12" s="249" t="str">
        <f t="shared" ref="X12" si="35">IF(AND(J12&lt;&gt;D12,J12&lt;&gt;F12,J12&lt;&gt;H12,J12&lt;&gt;L12,J12&lt;&gt;N12,J12&lt;&gt;R12,J12&lt;&gt;T12),"","S")</f>
        <v/>
      </c>
      <c r="Y12" s="249" t="str">
        <f t="shared" ref="Y12" si="36">IF(AND(L12&lt;&gt;D12,L12&lt;&gt;F12,L12&lt;&gt;H12,L12&lt;&gt;J12,L12&lt;&gt;N12,L12&lt;&gt;R12,L12&lt;&gt;T12),"","S")</f>
        <v/>
      </c>
      <c r="Z12" s="249" t="str">
        <f t="shared" ref="Z12" si="37">IF(AND(N12&lt;&gt;D12,N12&lt;&gt;F12,N12&lt;&gt;H12,N12&lt;&gt;J12,N12&lt;&gt;L12,N12&lt;&gt;R12,N12&lt;&gt;T12),"","S")</f>
        <v/>
      </c>
      <c r="AA12" s="249" t="str">
        <f t="shared" si="31"/>
        <v/>
      </c>
      <c r="AB12" s="249" t="str">
        <f t="shared" ref="AB12" si="38">IF(AND(R12&lt;&gt;D12,R12&lt;&gt;F12,R12&lt;&gt;H12,R12&lt;&gt;J12,R12&lt;&gt;L12,R12&lt;&gt;N12,R12&lt;&gt;T12),"","S")</f>
        <v/>
      </c>
      <c r="AC12" s="250" t="str">
        <f t="shared" ref="AC12" si="39">IF(AND(T12&lt;&gt;D12,T12&lt;&gt;F12,T12&lt;&gt;H12,T12&lt;&gt;J12,T12&lt;&gt;L12,T12&lt;&gt;N12,T12&lt;&gt;R12),"","S")</f>
        <v/>
      </c>
      <c r="AD12" s="60" t="s">
        <v>30</v>
      </c>
      <c r="AE12" s="203"/>
      <c r="AF12" s="174">
        <v>3</v>
      </c>
      <c r="AG12" s="177" t="str">
        <f t="shared" si="6"/>
        <v/>
      </c>
      <c r="AH12" s="177" t="str">
        <f t="shared" si="7"/>
        <v>T (7B)</v>
      </c>
      <c r="AI12" s="177" t="str">
        <f t="shared" si="32"/>
        <v>T (8C)</v>
      </c>
      <c r="AJ12" s="177" t="str">
        <f t="shared" si="8"/>
        <v/>
      </c>
      <c r="AK12" s="177" t="str">
        <f t="shared" si="9"/>
        <v/>
      </c>
      <c r="AL12" s="177" t="str">
        <f t="shared" si="10"/>
        <v/>
      </c>
      <c r="AM12" s="177" t="str">
        <f t="shared" si="11"/>
        <v>L (9A)</v>
      </c>
      <c r="AN12" s="177" t="str">
        <f t="shared" si="12"/>
        <v/>
      </c>
      <c r="AO12" s="177" t="str">
        <f t="shared" si="13"/>
        <v/>
      </c>
      <c r="AP12" s="177" t="str">
        <f t="shared" si="14"/>
        <v>T (6B)</v>
      </c>
      <c r="AQ12" s="192" t="str">
        <f t="shared" si="15"/>
        <v/>
      </c>
      <c r="AR12" s="310" t="str">
        <f t="shared" si="16"/>
        <v>CN (6A)</v>
      </c>
      <c r="AS12" s="177" t="str">
        <f t="shared" si="17"/>
        <v/>
      </c>
      <c r="AT12" s="177" t="str">
        <f t="shared" si="18"/>
        <v/>
      </c>
      <c r="AU12" s="177" t="str">
        <f t="shared" si="19"/>
        <v/>
      </c>
      <c r="AV12" s="177" t="str">
        <f t="shared" si="20"/>
        <v>A (9B)</v>
      </c>
      <c r="AW12" s="177" t="str">
        <f t="shared" si="21"/>
        <v>S (7A)</v>
      </c>
      <c r="AX12" s="177" t="str">
        <f t="shared" si="22"/>
        <v/>
      </c>
      <c r="AY12" s="177" t="str">
        <f t="shared" si="23"/>
        <v/>
      </c>
      <c r="AZ12" s="177" t="str">
        <f t="shared" si="24"/>
        <v/>
      </c>
      <c r="BA12" s="177" t="str">
        <f t="shared" si="25"/>
        <v/>
      </c>
      <c r="BB12" s="177" t="str">
        <f t="shared" si="26"/>
        <v>SV (8A)</v>
      </c>
      <c r="BC12" s="192" t="str">
        <f t="shared" si="27"/>
        <v/>
      </c>
      <c r="BD12" s="192" t="str">
        <f t="shared" si="28"/>
        <v/>
      </c>
    </row>
    <row r="13" spans="1:56" ht="12" customHeight="1" x14ac:dyDescent="0.25">
      <c r="A13" s="459"/>
      <c r="B13" s="179">
        <v>4</v>
      </c>
      <c r="C13" s="58" t="s">
        <v>41</v>
      </c>
      <c r="D13" s="59" t="s">
        <v>28</v>
      </c>
      <c r="E13" s="58" t="s">
        <v>41</v>
      </c>
      <c r="F13" s="59" t="s">
        <v>140</v>
      </c>
      <c r="G13" s="305" t="s">
        <v>158</v>
      </c>
      <c r="H13" s="59" t="s">
        <v>34</v>
      </c>
      <c r="I13" s="58" t="s">
        <v>210</v>
      </c>
      <c r="J13" s="61" t="s">
        <v>35</v>
      </c>
      <c r="K13" s="58" t="s">
        <v>180</v>
      </c>
      <c r="L13" s="59" t="s">
        <v>141</v>
      </c>
      <c r="M13" s="58" t="s">
        <v>182</v>
      </c>
      <c r="N13" s="302" t="s">
        <v>209</v>
      </c>
      <c r="O13" s="305" t="s">
        <v>185</v>
      </c>
      <c r="P13" s="59" t="s">
        <v>186</v>
      </c>
      <c r="Q13" s="58" t="s">
        <v>40</v>
      </c>
      <c r="R13" s="59" t="s">
        <v>26</v>
      </c>
      <c r="S13" s="553" t="s">
        <v>39</v>
      </c>
      <c r="T13" s="447" t="s">
        <v>36</v>
      </c>
      <c r="U13" s="248" t="str">
        <f t="shared" si="29"/>
        <v/>
      </c>
      <c r="V13" s="249" t="str">
        <f>IF(AND(F13&lt;&gt;D13,F13&lt;&gt;H13,F13&lt;&gt;J13,F13&lt;&gt;L13,F13&lt;&gt;N13,F13&lt;&gt;R13,F13&lt;&gt;T13),"","S")</f>
        <v/>
      </c>
      <c r="W13" s="249" t="str">
        <f>IF(AND(H13&lt;&gt;D13,H13&lt;&gt;F13,H13&lt;&gt;J13,H13&lt;&gt;L13,H13&lt;&gt;N13,H13&lt;&gt;R13,H13&lt;&gt;T13),"","S")</f>
        <v/>
      </c>
      <c r="X13" s="249" t="str">
        <f>IF(AND(J13&lt;&gt;D13,J13&lt;&gt;F13,J13&lt;&gt;H13,J13&lt;&gt;L13,J13&lt;&gt;N13,J13&lt;&gt;R13,J13&lt;&gt;T13),"","S")</f>
        <v/>
      </c>
      <c r="Y13" s="249" t="str">
        <f>IF(AND(L13&lt;&gt;D13,L13&lt;&gt;F13,L13&lt;&gt;H13,L13&lt;&gt;J13,L13&lt;&gt;N13,L13&lt;&gt;R13,L13&lt;&gt;T13),"","S")</f>
        <v/>
      </c>
      <c r="Z13" s="249" t="str">
        <f>IF(AND(N13&lt;&gt;D13,N13&lt;&gt;F13,N13&lt;&gt;H13,N13&lt;&gt;J13,N13&lt;&gt;L13,N13&lt;&gt;R13,N13&lt;&gt;T13),"","S")</f>
        <v/>
      </c>
      <c r="AA13" s="249" t="str">
        <f t="shared" si="31"/>
        <v/>
      </c>
      <c r="AB13" s="249" t="str">
        <f t="shared" si="4"/>
        <v/>
      </c>
      <c r="AC13" s="250" t="str">
        <f>IF(AND(T13&lt;&gt;D13,T13&lt;&gt;F13,T13&lt;&gt;H13,T13&lt;&gt;J13,T13&lt;&gt;L13,T13&lt;&gt;N13,T13&lt;&gt;R13),"","S")</f>
        <v/>
      </c>
      <c r="AD13" s="60"/>
      <c r="AE13" s="203"/>
      <c r="AF13" s="174">
        <v>4</v>
      </c>
      <c r="AG13" s="177" t="str">
        <f t="shared" si="6"/>
        <v>T (9A)</v>
      </c>
      <c r="AH13" s="177" t="str">
        <f t="shared" si="7"/>
        <v/>
      </c>
      <c r="AI13" s="177" t="str">
        <f t="shared" si="32"/>
        <v/>
      </c>
      <c r="AJ13" s="177" t="str">
        <f t="shared" si="8"/>
        <v>V (6A)</v>
      </c>
      <c r="AK13" s="177" t="str">
        <f t="shared" si="9"/>
        <v/>
      </c>
      <c r="AL13" s="177" t="str">
        <f t="shared" si="10"/>
        <v/>
      </c>
      <c r="AM13" s="177" t="str">
        <f t="shared" si="11"/>
        <v>L (9B)</v>
      </c>
      <c r="AN13" s="177" t="str">
        <f t="shared" si="12"/>
        <v>H (8A)</v>
      </c>
      <c r="AO13" s="177" t="str">
        <f t="shared" si="13"/>
        <v/>
      </c>
      <c r="AP13" s="177" t="str">
        <f t="shared" si="14"/>
        <v/>
      </c>
      <c r="AQ13" s="192" t="str">
        <f t="shared" si="15"/>
        <v/>
      </c>
      <c r="AR13" s="310" t="str">
        <f t="shared" si="16"/>
        <v>V (6B)</v>
      </c>
      <c r="AS13" s="177" t="str">
        <f t="shared" si="17"/>
        <v/>
      </c>
      <c r="AT13" s="177" t="str">
        <f t="shared" si="18"/>
        <v/>
      </c>
      <c r="AU13" s="177" t="str">
        <f t="shared" si="19"/>
        <v/>
      </c>
      <c r="AV13" s="177" t="str">
        <f t="shared" si="20"/>
        <v>A (7A)</v>
      </c>
      <c r="AW13" s="177" t="str">
        <f t="shared" si="21"/>
        <v>S (7B)</v>
      </c>
      <c r="AX13" s="177" t="str">
        <f t="shared" si="22"/>
        <v/>
      </c>
      <c r="AY13" s="177" t="str">
        <f t="shared" si="23"/>
        <v/>
      </c>
      <c r="AZ13" s="177" t="str">
        <f t="shared" si="24"/>
        <v/>
      </c>
      <c r="BA13" s="177" t="str">
        <f t="shared" si="25"/>
        <v/>
      </c>
      <c r="BB13" s="177" t="str">
        <f t="shared" si="26"/>
        <v>SV (8B)</v>
      </c>
      <c r="BC13" s="192" t="str">
        <f t="shared" si="27"/>
        <v/>
      </c>
      <c r="BD13" s="192" t="str">
        <f>IF($D13="T.Hà",$C13&amp;" (6A)",IF($F13="T.Hà",$E13&amp;" (6B)",IF($H13="T.Hà",$G13&amp;" (7A)",IF($J13="T.Hà",$I13&amp;" (7B)",""))))&amp;IF($L13="T.Hà",$K13&amp;" (8A)",IF($N13="T.Hà",$M13&amp;" (8B)",IF($P13="T.Hà",$O13&amp;" (8C)",IF($R13="T.Hà",$Q13&amp;" (9A)",IF($T13="T.Hà",$S13&amp;" (9B)","")))))</f>
        <v/>
      </c>
    </row>
    <row r="14" spans="1:56" ht="12" customHeight="1" thickBot="1" x14ac:dyDescent="0.3">
      <c r="A14" s="459"/>
      <c r="B14" s="179">
        <v>5</v>
      </c>
      <c r="C14" s="58" t="s">
        <v>252</v>
      </c>
      <c r="D14" s="61" t="s">
        <v>36</v>
      </c>
      <c r="E14" s="58" t="s">
        <v>212</v>
      </c>
      <c r="F14" s="61" t="s">
        <v>140</v>
      </c>
      <c r="G14" s="58" t="s">
        <v>41</v>
      </c>
      <c r="H14" s="61" t="s">
        <v>28</v>
      </c>
      <c r="I14" s="561" t="s">
        <v>158</v>
      </c>
      <c r="J14" s="552" t="s">
        <v>34</v>
      </c>
      <c r="K14" s="187" t="s">
        <v>185</v>
      </c>
      <c r="L14" s="63" t="s">
        <v>186</v>
      </c>
      <c r="M14" s="187" t="s">
        <v>180</v>
      </c>
      <c r="N14" s="63" t="s">
        <v>141</v>
      </c>
      <c r="O14" s="58" t="s">
        <v>182</v>
      </c>
      <c r="P14" s="560" t="s">
        <v>209</v>
      </c>
      <c r="Q14" s="58" t="s">
        <v>40</v>
      </c>
      <c r="R14" s="59" t="s">
        <v>26</v>
      </c>
      <c r="S14" s="554" t="s">
        <v>210</v>
      </c>
      <c r="T14" s="453" t="s">
        <v>35</v>
      </c>
      <c r="U14" s="248" t="str">
        <f t="shared" si="29"/>
        <v/>
      </c>
      <c r="V14" s="249" t="str">
        <f t="shared" si="30"/>
        <v/>
      </c>
      <c r="W14" s="249" t="str">
        <f t="shared" si="0"/>
        <v/>
      </c>
      <c r="X14" s="249" t="str">
        <f t="shared" si="1"/>
        <v/>
      </c>
      <c r="Y14" s="249" t="str">
        <f t="shared" si="2"/>
        <v/>
      </c>
      <c r="Z14" s="249" t="str">
        <f t="shared" si="3"/>
        <v/>
      </c>
      <c r="AA14" s="249" t="str">
        <f t="shared" si="31"/>
        <v/>
      </c>
      <c r="AB14" s="249" t="str">
        <f t="shared" si="4"/>
        <v/>
      </c>
      <c r="AC14" s="250" t="str">
        <f t="shared" si="5"/>
        <v/>
      </c>
      <c r="AD14" s="133"/>
      <c r="AE14" s="251"/>
      <c r="AF14" s="180">
        <v>5</v>
      </c>
      <c r="AG14" s="176" t="str">
        <f t="shared" si="6"/>
        <v>T (9A)</v>
      </c>
      <c r="AH14" s="176" t="str">
        <f t="shared" si="7"/>
        <v/>
      </c>
      <c r="AI14" s="176" t="str">
        <f t="shared" si="32"/>
        <v/>
      </c>
      <c r="AJ14" s="176" t="str">
        <f t="shared" si="8"/>
        <v>V (7A)</v>
      </c>
      <c r="AK14" s="176" t="str">
        <f t="shared" si="9"/>
        <v/>
      </c>
      <c r="AL14" s="176" t="str">
        <f t="shared" si="10"/>
        <v/>
      </c>
      <c r="AM14" s="176" t="str">
        <f t="shared" si="11"/>
        <v>SH (6A)</v>
      </c>
      <c r="AN14" s="176" t="str">
        <f t="shared" si="12"/>
        <v>H (8B)</v>
      </c>
      <c r="AO14" s="176" t="str">
        <f t="shared" si="13"/>
        <v/>
      </c>
      <c r="AP14" s="176" t="str">
        <f t="shared" si="14"/>
        <v/>
      </c>
      <c r="AQ14" s="195" t="str">
        <f t="shared" si="15"/>
        <v/>
      </c>
      <c r="AR14" s="314" t="str">
        <f t="shared" si="16"/>
        <v>CN (6B)</v>
      </c>
      <c r="AS14" s="176" t="str">
        <f t="shared" si="17"/>
        <v/>
      </c>
      <c r="AT14" s="176" t="str">
        <f t="shared" si="18"/>
        <v/>
      </c>
      <c r="AU14" s="176" t="str">
        <f t="shared" si="19"/>
        <v/>
      </c>
      <c r="AV14" s="176" t="str">
        <f t="shared" si="20"/>
        <v>A (7B)</v>
      </c>
      <c r="AW14" s="176" t="str">
        <f t="shared" si="21"/>
        <v>S (9B)</v>
      </c>
      <c r="AX14" s="176" t="str">
        <f t="shared" si="22"/>
        <v/>
      </c>
      <c r="AY14" s="176" t="str">
        <f t="shared" si="23"/>
        <v/>
      </c>
      <c r="AZ14" s="176" t="str">
        <f t="shared" si="24"/>
        <v/>
      </c>
      <c r="BA14" s="176" t="str">
        <f t="shared" si="25"/>
        <v/>
      </c>
      <c r="BB14" s="176" t="str">
        <f t="shared" si="26"/>
        <v>SV (8C)</v>
      </c>
      <c r="BC14" s="195" t="str">
        <f t="shared" si="27"/>
        <v/>
      </c>
      <c r="BD14" s="195" t="str">
        <f t="shared" si="28"/>
        <v/>
      </c>
    </row>
    <row r="15" spans="1:56" ht="12" customHeight="1" x14ac:dyDescent="0.25">
      <c r="A15" s="183"/>
      <c r="B15" s="184">
        <v>1</v>
      </c>
      <c r="C15" s="306" t="s">
        <v>181</v>
      </c>
      <c r="D15" s="64" t="s">
        <v>30</v>
      </c>
      <c r="E15" s="306" t="s">
        <v>158</v>
      </c>
      <c r="F15" s="64" t="s">
        <v>33</v>
      </c>
      <c r="G15" s="306" t="s">
        <v>158</v>
      </c>
      <c r="H15" s="64" t="s">
        <v>34</v>
      </c>
      <c r="I15" s="296" t="s">
        <v>41</v>
      </c>
      <c r="J15" s="297" t="s">
        <v>125</v>
      </c>
      <c r="K15" s="305" t="s">
        <v>212</v>
      </c>
      <c r="L15" s="59" t="s">
        <v>137</v>
      </c>
      <c r="M15" s="553" t="s">
        <v>43</v>
      </c>
      <c r="N15" s="322" t="s">
        <v>32</v>
      </c>
      <c r="O15" s="296" t="s">
        <v>40</v>
      </c>
      <c r="P15" s="297" t="s">
        <v>130</v>
      </c>
      <c r="Q15" s="296" t="s">
        <v>39</v>
      </c>
      <c r="R15" s="297" t="s">
        <v>36</v>
      </c>
      <c r="S15" s="549" t="s">
        <v>41</v>
      </c>
      <c r="T15" s="550" t="s">
        <v>31</v>
      </c>
      <c r="U15" s="248" t="str">
        <f t="shared" si="29"/>
        <v/>
      </c>
      <c r="V15" s="252" t="str">
        <f t="shared" si="30"/>
        <v/>
      </c>
      <c r="W15" s="252" t="str">
        <f t="shared" si="0"/>
        <v/>
      </c>
      <c r="X15" s="252" t="str">
        <f t="shared" si="1"/>
        <v/>
      </c>
      <c r="Y15" s="252" t="str">
        <f t="shared" si="2"/>
        <v/>
      </c>
      <c r="Z15" s="252" t="str">
        <f t="shared" si="3"/>
        <v/>
      </c>
      <c r="AA15" s="252" t="str">
        <f t="shared" si="31"/>
        <v/>
      </c>
      <c r="AB15" s="252" t="str">
        <f t="shared" si="4"/>
        <v/>
      </c>
      <c r="AC15" s="253" t="str">
        <f t="shared" si="5"/>
        <v/>
      </c>
      <c r="AD15" s="60"/>
      <c r="AE15" s="254"/>
      <c r="AF15" s="170">
        <v>1</v>
      </c>
      <c r="AG15" s="288" t="str">
        <f t="shared" si="6"/>
        <v/>
      </c>
      <c r="AH15" s="171" t="str">
        <f t="shared" si="7"/>
        <v/>
      </c>
      <c r="AI15" s="171" t="str">
        <f t="shared" si="32"/>
        <v>T (8C)</v>
      </c>
      <c r="AJ15" s="171" t="str">
        <f t="shared" si="8"/>
        <v/>
      </c>
      <c r="AK15" s="171" t="str">
        <f t="shared" si="9"/>
        <v/>
      </c>
      <c r="AL15" s="171" t="str">
        <f t="shared" si="10"/>
        <v>Đ (6A)</v>
      </c>
      <c r="AM15" s="171" t="str">
        <f t="shared" si="11"/>
        <v>L (9A)</v>
      </c>
      <c r="AN15" s="171" t="str">
        <f t="shared" si="12"/>
        <v/>
      </c>
      <c r="AO15" s="171" t="str">
        <f t="shared" si="13"/>
        <v>CN (8A)</v>
      </c>
      <c r="AP15" s="171" t="str">
        <f t="shared" si="14"/>
        <v/>
      </c>
      <c r="AQ15" s="172" t="str">
        <f t="shared" si="15"/>
        <v>V (7B)</v>
      </c>
      <c r="AR15" s="288" t="str">
        <f t="shared" si="16"/>
        <v/>
      </c>
      <c r="AS15" s="171" t="str">
        <f t="shared" si="17"/>
        <v>V (9B)</v>
      </c>
      <c r="AT15" s="171" t="str">
        <f t="shared" si="18"/>
        <v>TD (8B)</v>
      </c>
      <c r="AU15" s="171" t="str">
        <f t="shared" si="19"/>
        <v>A (6B)</v>
      </c>
      <c r="AV15" s="171" t="str">
        <f t="shared" si="20"/>
        <v>A (7A)</v>
      </c>
      <c r="AW15" s="171" t="str">
        <f t="shared" si="21"/>
        <v/>
      </c>
      <c r="AX15" s="171" t="str">
        <f t="shared" si="22"/>
        <v/>
      </c>
      <c r="AY15" s="171" t="str">
        <f t="shared" si="23"/>
        <v/>
      </c>
      <c r="AZ15" s="171" t="str">
        <f t="shared" si="24"/>
        <v/>
      </c>
      <c r="BA15" s="171" t="str">
        <f t="shared" si="25"/>
        <v/>
      </c>
      <c r="BB15" s="171" t="str">
        <f t="shared" si="26"/>
        <v/>
      </c>
      <c r="BC15" s="172" t="str">
        <f t="shared" si="27"/>
        <v/>
      </c>
      <c r="BD15" s="172" t="str">
        <f t="shared" si="28"/>
        <v/>
      </c>
    </row>
    <row r="16" spans="1:56" ht="12" customHeight="1" x14ac:dyDescent="0.25">
      <c r="A16" s="459"/>
      <c r="B16" s="173">
        <v>2</v>
      </c>
      <c r="C16" s="305" t="s">
        <v>40</v>
      </c>
      <c r="D16" s="61" t="s">
        <v>36</v>
      </c>
      <c r="E16" s="58" t="s">
        <v>63</v>
      </c>
      <c r="F16" s="59" t="s">
        <v>137</v>
      </c>
      <c r="G16" s="440" t="s">
        <v>210</v>
      </c>
      <c r="H16" s="59" t="s">
        <v>35</v>
      </c>
      <c r="I16" s="305" t="s">
        <v>41</v>
      </c>
      <c r="J16" s="59" t="s">
        <v>125</v>
      </c>
      <c r="K16" s="305" t="s">
        <v>43</v>
      </c>
      <c r="L16" s="59" t="s">
        <v>32</v>
      </c>
      <c r="M16" s="305" t="s">
        <v>158</v>
      </c>
      <c r="N16" s="59" t="s">
        <v>33</v>
      </c>
      <c r="O16" s="305" t="s">
        <v>40</v>
      </c>
      <c r="P16" s="59" t="s">
        <v>130</v>
      </c>
      <c r="Q16" s="305" t="s">
        <v>158</v>
      </c>
      <c r="R16" s="59" t="s">
        <v>34</v>
      </c>
      <c r="S16" s="305" t="s">
        <v>41</v>
      </c>
      <c r="T16" s="59" t="s">
        <v>31</v>
      </c>
      <c r="U16" s="248" t="str">
        <f t="shared" si="29"/>
        <v/>
      </c>
      <c r="V16" s="255" t="str">
        <f t="shared" si="30"/>
        <v/>
      </c>
      <c r="W16" s="255" t="str">
        <f t="shared" si="0"/>
        <v/>
      </c>
      <c r="X16" s="255" t="str">
        <f t="shared" si="1"/>
        <v/>
      </c>
      <c r="Y16" s="255" t="str">
        <f t="shared" si="2"/>
        <v/>
      </c>
      <c r="Z16" s="255" t="str">
        <f t="shared" si="3"/>
        <v/>
      </c>
      <c r="AA16" s="255" t="str">
        <f t="shared" si="31"/>
        <v/>
      </c>
      <c r="AB16" s="255" t="str">
        <f t="shared" si="4"/>
        <v/>
      </c>
      <c r="AC16" s="256" t="str">
        <f t="shared" si="5"/>
        <v/>
      </c>
      <c r="AD16" s="60" t="s">
        <v>27</v>
      </c>
      <c r="AE16" s="203"/>
      <c r="AF16" s="174">
        <v>2</v>
      </c>
      <c r="AG16" s="175" t="str">
        <f t="shared" si="6"/>
        <v/>
      </c>
      <c r="AH16" s="177" t="str">
        <f t="shared" si="7"/>
        <v/>
      </c>
      <c r="AI16" s="177" t="str">
        <f t="shared" si="32"/>
        <v>T (8C)</v>
      </c>
      <c r="AJ16" s="177" t="str">
        <f t="shared" si="8"/>
        <v/>
      </c>
      <c r="AK16" s="177" t="str">
        <f t="shared" si="9"/>
        <v/>
      </c>
      <c r="AL16" s="177" t="str">
        <f t="shared" si="10"/>
        <v/>
      </c>
      <c r="AM16" s="177" t="str">
        <f t="shared" si="11"/>
        <v>T (6A)</v>
      </c>
      <c r="AN16" s="177" t="str">
        <f t="shared" si="12"/>
        <v/>
      </c>
      <c r="AO16" s="177" t="str">
        <f t="shared" si="13"/>
        <v>Tin (6B)</v>
      </c>
      <c r="AP16" s="177" t="str">
        <f t="shared" si="14"/>
        <v/>
      </c>
      <c r="AQ16" s="192" t="str">
        <f t="shared" si="15"/>
        <v>V (7B)</v>
      </c>
      <c r="AR16" s="175" t="str">
        <f t="shared" si="16"/>
        <v/>
      </c>
      <c r="AS16" s="177" t="str">
        <f t="shared" si="17"/>
        <v>V (9B)</v>
      </c>
      <c r="AT16" s="177" t="str">
        <f t="shared" si="18"/>
        <v>TD (8A)</v>
      </c>
      <c r="AU16" s="177" t="str">
        <f t="shared" si="19"/>
        <v>A (8B)</v>
      </c>
      <c r="AV16" s="177" t="str">
        <f t="shared" si="20"/>
        <v>A (9A)</v>
      </c>
      <c r="AW16" s="177" t="str">
        <f t="shared" si="21"/>
        <v>S (7A)</v>
      </c>
      <c r="AX16" s="177" t="str">
        <f t="shared" si="22"/>
        <v/>
      </c>
      <c r="AY16" s="177" t="str">
        <f t="shared" si="23"/>
        <v/>
      </c>
      <c r="AZ16" s="177" t="str">
        <f t="shared" si="24"/>
        <v/>
      </c>
      <c r="BA16" s="177" t="str">
        <f t="shared" si="25"/>
        <v/>
      </c>
      <c r="BB16" s="177" t="str">
        <f t="shared" si="26"/>
        <v/>
      </c>
      <c r="BC16" s="192" t="str">
        <f t="shared" si="27"/>
        <v/>
      </c>
      <c r="BD16" s="192" t="str">
        <f t="shared" si="28"/>
        <v/>
      </c>
    </row>
    <row r="17" spans="1:63" ht="12" customHeight="1" x14ac:dyDescent="0.25">
      <c r="A17" s="459" t="s">
        <v>118</v>
      </c>
      <c r="B17" s="173">
        <v>3</v>
      </c>
      <c r="C17" s="305" t="s">
        <v>40</v>
      </c>
      <c r="D17" s="61" t="s">
        <v>36</v>
      </c>
      <c r="E17" s="305" t="s">
        <v>210</v>
      </c>
      <c r="F17" s="61" t="s">
        <v>35</v>
      </c>
      <c r="G17" s="305" t="s">
        <v>63</v>
      </c>
      <c r="H17" s="59" t="s">
        <v>137</v>
      </c>
      <c r="I17" s="305" t="s">
        <v>181</v>
      </c>
      <c r="J17" s="59" t="s">
        <v>30</v>
      </c>
      <c r="K17" s="305" t="s">
        <v>158</v>
      </c>
      <c r="L17" s="61" t="s">
        <v>33</v>
      </c>
      <c r="M17" s="305" t="s">
        <v>40</v>
      </c>
      <c r="N17" s="59" t="s">
        <v>26</v>
      </c>
      <c r="O17" s="305" t="s">
        <v>41</v>
      </c>
      <c r="P17" s="61" t="s">
        <v>31</v>
      </c>
      <c r="Q17" s="305" t="s">
        <v>43</v>
      </c>
      <c r="R17" s="61" t="s">
        <v>32</v>
      </c>
      <c r="S17" s="305" t="s">
        <v>40</v>
      </c>
      <c r="T17" s="59" t="s">
        <v>130</v>
      </c>
      <c r="U17" s="248" t="str">
        <f t="shared" si="29"/>
        <v/>
      </c>
      <c r="V17" s="255" t="str">
        <f t="shared" si="30"/>
        <v/>
      </c>
      <c r="W17" s="255" t="str">
        <f t="shared" si="0"/>
        <v/>
      </c>
      <c r="X17" s="255" t="str">
        <f t="shared" si="1"/>
        <v/>
      </c>
      <c r="Y17" s="255" t="str">
        <f t="shared" si="2"/>
        <v/>
      </c>
      <c r="Z17" s="255" t="str">
        <f t="shared" si="3"/>
        <v/>
      </c>
      <c r="AA17" s="255" t="str">
        <f t="shared" si="31"/>
        <v/>
      </c>
      <c r="AB17" s="255" t="str">
        <f t="shared" si="4"/>
        <v/>
      </c>
      <c r="AC17" s="256" t="str">
        <f t="shared" si="5"/>
        <v/>
      </c>
      <c r="AD17" s="60" t="s">
        <v>28</v>
      </c>
      <c r="AE17" s="203">
        <v>3</v>
      </c>
      <c r="AF17" s="174">
        <v>3</v>
      </c>
      <c r="AG17" s="175" t="str">
        <f t="shared" si="6"/>
        <v>T (8B)</v>
      </c>
      <c r="AH17" s="177" t="str">
        <f t="shared" si="7"/>
        <v/>
      </c>
      <c r="AI17" s="177" t="str">
        <f t="shared" si="32"/>
        <v>T (9B)</v>
      </c>
      <c r="AJ17" s="177" t="str">
        <f t="shared" si="8"/>
        <v/>
      </c>
      <c r="AK17" s="177" t="str">
        <f t="shared" si="9"/>
        <v/>
      </c>
      <c r="AL17" s="177" t="str">
        <f t="shared" si="10"/>
        <v>Đ (7B)</v>
      </c>
      <c r="AM17" s="177" t="str">
        <f t="shared" si="11"/>
        <v>T (6A)</v>
      </c>
      <c r="AN17" s="177" t="str">
        <f t="shared" si="12"/>
        <v/>
      </c>
      <c r="AO17" s="177" t="str">
        <f t="shared" si="13"/>
        <v>Tin (7A)</v>
      </c>
      <c r="AP17" s="177" t="str">
        <f t="shared" si="14"/>
        <v/>
      </c>
      <c r="AQ17" s="192" t="str">
        <f t="shared" si="15"/>
        <v/>
      </c>
      <c r="AR17" s="175" t="str">
        <f t="shared" si="16"/>
        <v/>
      </c>
      <c r="AS17" s="177" t="str">
        <f t="shared" si="17"/>
        <v>V (8C)</v>
      </c>
      <c r="AT17" s="177" t="str">
        <f t="shared" si="18"/>
        <v>TD (9A)</v>
      </c>
      <c r="AU17" s="177" t="str">
        <f t="shared" si="19"/>
        <v>A (8A)</v>
      </c>
      <c r="AV17" s="177" t="str">
        <f t="shared" si="20"/>
        <v/>
      </c>
      <c r="AW17" s="177" t="str">
        <f t="shared" si="21"/>
        <v>S (6B)</v>
      </c>
      <c r="AX17" s="177" t="str">
        <f t="shared" si="22"/>
        <v/>
      </c>
      <c r="AY17" s="177" t="str">
        <f t="shared" si="23"/>
        <v/>
      </c>
      <c r="AZ17" s="177" t="str">
        <f t="shared" si="24"/>
        <v/>
      </c>
      <c r="BA17" s="177" t="str">
        <f t="shared" si="25"/>
        <v/>
      </c>
      <c r="BB17" s="177" t="str">
        <f t="shared" si="26"/>
        <v/>
      </c>
      <c r="BC17" s="192" t="str">
        <f t="shared" si="27"/>
        <v/>
      </c>
      <c r="BD17" s="192" t="str">
        <f t="shared" si="28"/>
        <v/>
      </c>
    </row>
    <row r="18" spans="1:63" ht="12" customHeight="1" x14ac:dyDescent="0.25">
      <c r="A18" s="459"/>
      <c r="B18" s="173">
        <v>4</v>
      </c>
      <c r="C18" s="305" t="s">
        <v>43</v>
      </c>
      <c r="D18" s="61" t="s">
        <v>32</v>
      </c>
      <c r="E18" s="305" t="s">
        <v>181</v>
      </c>
      <c r="F18" s="61" t="s">
        <v>30</v>
      </c>
      <c r="G18" s="305" t="s">
        <v>211</v>
      </c>
      <c r="H18" s="61" t="s">
        <v>35</v>
      </c>
      <c r="I18" s="305" t="s">
        <v>158</v>
      </c>
      <c r="J18" s="59" t="s">
        <v>34</v>
      </c>
      <c r="K18" s="305" t="s">
        <v>40</v>
      </c>
      <c r="L18" s="59" t="s">
        <v>26</v>
      </c>
      <c r="M18" s="305" t="s">
        <v>41</v>
      </c>
      <c r="N18" s="61" t="s">
        <v>140</v>
      </c>
      <c r="O18" s="305" t="s">
        <v>212</v>
      </c>
      <c r="P18" s="59" t="s">
        <v>137</v>
      </c>
      <c r="Q18" s="305" t="s">
        <v>41</v>
      </c>
      <c r="R18" s="59" t="s">
        <v>179</v>
      </c>
      <c r="S18" s="305" t="s">
        <v>39</v>
      </c>
      <c r="T18" s="59" t="s">
        <v>36</v>
      </c>
      <c r="U18" s="248" t="str">
        <f>IF(AND(D18&lt;&gt;F18,D18&lt;&gt;H18,D18&lt;&gt;J18,D18&lt;&gt;L18,D18&lt;&gt;N18,D18&lt;&gt;R18,D18&lt;&gt;T18,D18&lt;&gt;P18),"","S")</f>
        <v/>
      </c>
      <c r="V18" s="255" t="str">
        <f t="shared" si="30"/>
        <v/>
      </c>
      <c r="W18" s="255" t="str">
        <f t="shared" si="0"/>
        <v/>
      </c>
      <c r="X18" s="255" t="str">
        <f t="shared" si="1"/>
        <v/>
      </c>
      <c r="Y18" s="255" t="str">
        <f t="shared" si="2"/>
        <v/>
      </c>
      <c r="Z18" s="255" t="str">
        <f t="shared" si="3"/>
        <v/>
      </c>
      <c r="AA18" s="255" t="str">
        <f t="shared" si="31"/>
        <v/>
      </c>
      <c r="AB18" s="255" t="str">
        <f t="shared" si="4"/>
        <v/>
      </c>
      <c r="AC18" s="256" t="str">
        <f t="shared" si="5"/>
        <v/>
      </c>
      <c r="AD18" s="60"/>
      <c r="AE18" s="203"/>
      <c r="AF18" s="174">
        <v>4</v>
      </c>
      <c r="AG18" s="175" t="str">
        <f t="shared" si="6"/>
        <v>T (8A)</v>
      </c>
      <c r="AH18" s="177" t="str">
        <f t="shared" si="7"/>
        <v/>
      </c>
      <c r="AI18" s="177" t="str">
        <f t="shared" si="32"/>
        <v/>
      </c>
      <c r="AJ18" s="177" t="str">
        <f t="shared" si="8"/>
        <v/>
      </c>
      <c r="AK18" s="177" t="str">
        <f t="shared" si="9"/>
        <v/>
      </c>
      <c r="AL18" s="177" t="str">
        <f t="shared" si="10"/>
        <v>Đ (6B)</v>
      </c>
      <c r="AM18" s="177" t="str">
        <f t="shared" si="11"/>
        <v>L (9B)</v>
      </c>
      <c r="AN18" s="177" t="str">
        <f t="shared" si="12"/>
        <v/>
      </c>
      <c r="AO18" s="177" t="str">
        <f t="shared" si="13"/>
        <v>CN (8C)</v>
      </c>
      <c r="AP18" s="177" t="str">
        <f t="shared" si="14"/>
        <v/>
      </c>
      <c r="AQ18" s="192" t="str">
        <f t="shared" si="15"/>
        <v/>
      </c>
      <c r="AR18" s="175" t="str">
        <f t="shared" si="16"/>
        <v>V (8B)</v>
      </c>
      <c r="AS18" s="177" t="str">
        <f t="shared" si="17"/>
        <v/>
      </c>
      <c r="AT18" s="177" t="str">
        <f t="shared" si="18"/>
        <v>TD (6A)</v>
      </c>
      <c r="AU18" s="177" t="str">
        <f t="shared" si="19"/>
        <v/>
      </c>
      <c r="AV18" s="177" t="str">
        <f t="shared" si="20"/>
        <v>A (7B)</v>
      </c>
      <c r="AW18" s="177" t="str">
        <f t="shared" si="21"/>
        <v>CD (7A)</v>
      </c>
      <c r="AX18" s="177" t="str">
        <f t="shared" si="22"/>
        <v/>
      </c>
      <c r="AY18" s="177" t="str">
        <f t="shared" si="23"/>
        <v/>
      </c>
      <c r="AZ18" s="177" t="str">
        <f t="shared" si="24"/>
        <v/>
      </c>
      <c r="BA18" s="177" t="str">
        <f t="shared" si="25"/>
        <v>V (9A)</v>
      </c>
      <c r="BB18" s="177" t="str">
        <f t="shared" si="26"/>
        <v/>
      </c>
      <c r="BC18" s="192" t="str">
        <f t="shared" si="27"/>
        <v/>
      </c>
      <c r="BD18" s="192" t="str">
        <f t="shared" si="28"/>
        <v/>
      </c>
    </row>
    <row r="19" spans="1:63" ht="12" customHeight="1" thickBot="1" x14ac:dyDescent="0.3">
      <c r="A19" s="185"/>
      <c r="B19" s="186">
        <v>5</v>
      </c>
      <c r="C19" s="308" t="s">
        <v>158</v>
      </c>
      <c r="D19" s="441" t="s">
        <v>34</v>
      </c>
      <c r="E19" s="308" t="s">
        <v>40</v>
      </c>
      <c r="F19" s="111" t="s">
        <v>151</v>
      </c>
      <c r="G19" s="308" t="s">
        <v>181</v>
      </c>
      <c r="H19" s="441" t="s">
        <v>30</v>
      </c>
      <c r="I19" s="308" t="s">
        <v>211</v>
      </c>
      <c r="J19" s="441" t="s">
        <v>35</v>
      </c>
      <c r="K19" s="187" t="s">
        <v>40</v>
      </c>
      <c r="L19" s="63" t="s">
        <v>26</v>
      </c>
      <c r="M19" s="308" t="s">
        <v>41</v>
      </c>
      <c r="N19" s="441" t="s">
        <v>140</v>
      </c>
      <c r="O19" s="308" t="s">
        <v>158</v>
      </c>
      <c r="P19" s="441" t="s">
        <v>33</v>
      </c>
      <c r="Q19" s="308" t="s">
        <v>41</v>
      </c>
      <c r="R19" s="441" t="s">
        <v>179</v>
      </c>
      <c r="S19" s="187" t="s">
        <v>212</v>
      </c>
      <c r="T19" s="551" t="s">
        <v>130</v>
      </c>
      <c r="U19" s="443" t="str">
        <f>IF(AND(D19&lt;&gt;F19,D19&lt;&gt;H19,D19&lt;&gt;J19,D19&lt;&gt;L19,D19&lt;&gt;N19,D19&lt;&gt;R19,D19&lt;&gt;T19),"","S")</f>
        <v/>
      </c>
      <c r="V19" s="257" t="str">
        <f t="shared" ref="V19:V24" si="40">IF(AND(F19&lt;&gt;D19,F19&lt;&gt;H19,F19&lt;&gt;J19,F19&lt;&gt;L19,F19&lt;&gt;N19,F19&lt;&gt;R19,F19&lt;&gt;T19),"","S")</f>
        <v/>
      </c>
      <c r="W19" s="257" t="str">
        <f>IF(AND(H19&lt;&gt;D19,H19&lt;&gt;F19,H19&lt;&gt;J19,H19&lt;&gt;L19,H19&lt;&gt;N19,H19&lt;&gt;R19,H19&lt;&gt;T19),"","S")</f>
        <v/>
      </c>
      <c r="X19" s="257" t="str">
        <f t="shared" ref="X19:X24" si="41">IF(AND(J19&lt;&gt;D19,J19&lt;&gt;F19,J19&lt;&gt;H19,J19&lt;&gt;L19,J19&lt;&gt;N19,J19&lt;&gt;R19,J19&lt;&gt;T19),"","S")</f>
        <v/>
      </c>
      <c r="Y19" s="257" t="str">
        <f t="shared" ref="Y19:Y24" si="42">IF(AND(L19&lt;&gt;D19,L19&lt;&gt;F19,L19&lt;&gt;H19,L19&lt;&gt;J19,L19&lt;&gt;N19,L19&lt;&gt;R19,L19&lt;&gt;T19),"","S")</f>
        <v/>
      </c>
      <c r="Z19" s="257" t="str">
        <f t="shared" ref="Z19:Z24" si="43">IF(AND(N19&lt;&gt;D19,N19&lt;&gt;F19,N19&lt;&gt;H19,N19&lt;&gt;J19,N19&lt;&gt;L19,N19&lt;&gt;R19,N19&lt;&gt;T19),"","S")</f>
        <v/>
      </c>
      <c r="AA19" s="257" t="str">
        <f t="shared" si="31"/>
        <v/>
      </c>
      <c r="AB19" s="257" t="str">
        <f>IF(AND(R19&lt;&gt;D19,R19&lt;&gt;F19,R19&lt;&gt;H19,R19&lt;&gt;J19,R19&lt;&gt;L19,R19&lt;&gt;N19,R19&lt;&gt;T19),"","S")</f>
        <v/>
      </c>
      <c r="AC19" s="258" t="str">
        <f t="shared" ref="AC19:AC24" si="44">IF(AND(T19&lt;&gt;D19,T19&lt;&gt;F19,T19&lt;&gt;H19,T19&lt;&gt;J19,T19&lt;&gt;L19,T19&lt;&gt;N19,T19&lt;&gt;R19),"","S")</f>
        <v/>
      </c>
      <c r="AD19" s="66" t="s">
        <v>145</v>
      </c>
      <c r="AE19" s="251"/>
      <c r="AF19" s="180">
        <v>5</v>
      </c>
      <c r="AG19" s="181" t="str">
        <f t="shared" si="6"/>
        <v>T (8A)</v>
      </c>
      <c r="AH19" s="182" t="str">
        <f t="shared" si="7"/>
        <v/>
      </c>
      <c r="AI19" s="182" t="str">
        <f t="shared" si="32"/>
        <v>CN (9B)</v>
      </c>
      <c r="AJ19" s="182" t="str">
        <f t="shared" si="8"/>
        <v/>
      </c>
      <c r="AK19" s="182" t="str">
        <f t="shared" si="9"/>
        <v/>
      </c>
      <c r="AL19" s="182" t="str">
        <f t="shared" si="10"/>
        <v>Đ (7A)</v>
      </c>
      <c r="AM19" s="182" t="str">
        <f t="shared" si="11"/>
        <v/>
      </c>
      <c r="AN19" s="182" t="str">
        <f t="shared" si="12"/>
        <v/>
      </c>
      <c r="AO19" s="182" t="str">
        <f t="shared" si="13"/>
        <v/>
      </c>
      <c r="AP19" s="182" t="str">
        <f t="shared" si="14"/>
        <v>T (6B)</v>
      </c>
      <c r="AQ19" s="195" t="str">
        <f t="shared" si="15"/>
        <v/>
      </c>
      <c r="AR19" s="181" t="str">
        <f t="shared" si="16"/>
        <v>V (8B)</v>
      </c>
      <c r="AS19" s="182" t="str">
        <f t="shared" si="17"/>
        <v/>
      </c>
      <c r="AT19" s="182" t="str">
        <f t="shared" si="18"/>
        <v/>
      </c>
      <c r="AU19" s="182" t="str">
        <f t="shared" si="19"/>
        <v>A (8C)</v>
      </c>
      <c r="AV19" s="182" t="str">
        <f t="shared" si="20"/>
        <v>A (6A)</v>
      </c>
      <c r="AW19" s="182" t="str">
        <f t="shared" si="21"/>
        <v>CD (7B)</v>
      </c>
      <c r="AX19" s="182" t="str">
        <f t="shared" si="22"/>
        <v/>
      </c>
      <c r="AY19" s="182" t="str">
        <f t="shared" si="23"/>
        <v/>
      </c>
      <c r="AZ19" s="182" t="str">
        <f t="shared" si="24"/>
        <v/>
      </c>
      <c r="BA19" s="182" t="str">
        <f t="shared" si="25"/>
        <v>V (9A)</v>
      </c>
      <c r="BB19" s="182" t="str">
        <f t="shared" si="26"/>
        <v/>
      </c>
      <c r="BC19" s="195" t="str">
        <f t="shared" si="27"/>
        <v/>
      </c>
      <c r="BD19" s="195" t="str">
        <f t="shared" si="28"/>
        <v/>
      </c>
    </row>
    <row r="20" spans="1:63" ht="12" customHeight="1" x14ac:dyDescent="0.25">
      <c r="A20" s="459"/>
      <c r="B20" s="167">
        <v>1</v>
      </c>
      <c r="C20" s="58" t="s">
        <v>210</v>
      </c>
      <c r="D20" s="59" t="s">
        <v>35</v>
      </c>
      <c r="E20" s="58" t="s">
        <v>41</v>
      </c>
      <c r="F20" s="59" t="s">
        <v>140</v>
      </c>
      <c r="G20" s="58" t="s">
        <v>41</v>
      </c>
      <c r="H20" s="61" t="s">
        <v>28</v>
      </c>
      <c r="I20" s="305" t="s">
        <v>41</v>
      </c>
      <c r="J20" s="59" t="s">
        <v>125</v>
      </c>
      <c r="K20" s="58" t="s">
        <v>40</v>
      </c>
      <c r="L20" s="59" t="s">
        <v>26</v>
      </c>
      <c r="M20" s="305" t="s">
        <v>182</v>
      </c>
      <c r="N20" s="59" t="s">
        <v>209</v>
      </c>
      <c r="O20" s="305" t="s">
        <v>43</v>
      </c>
      <c r="P20" s="59" t="s">
        <v>32</v>
      </c>
      <c r="Q20" s="305" t="s">
        <v>41</v>
      </c>
      <c r="R20" s="59" t="s">
        <v>179</v>
      </c>
      <c r="S20" s="305" t="s">
        <v>182</v>
      </c>
      <c r="T20" s="59" t="s">
        <v>29</v>
      </c>
      <c r="U20" s="442" t="str">
        <f t="shared" si="29"/>
        <v/>
      </c>
      <c r="V20" s="249" t="str">
        <f t="shared" ref="V20" si="45">IF(AND(F20&lt;&gt;D20,F20&lt;&gt;H20,F20&lt;&gt;J20,F20&lt;&gt;L20,F20&lt;&gt;N20,F20&lt;&gt;R20,F20&lt;&gt;T20),"","S")</f>
        <v/>
      </c>
      <c r="W20" s="249" t="str">
        <f>IF(AND(H20&lt;&gt;D20,H20&lt;&gt;F20,H20&lt;&gt;J20,H20&lt;&gt;L20,H20&lt;&gt;N20,H20&lt;&gt;R20,H20&lt;&gt;T20),"","S")</f>
        <v/>
      </c>
      <c r="X20" s="249" t="str">
        <f t="shared" ref="X20" si="46">IF(AND(J20&lt;&gt;D20,J20&lt;&gt;F20,J20&lt;&gt;H20,J20&lt;&gt;L20,J20&lt;&gt;N20,J20&lt;&gt;R20,J20&lt;&gt;T20),"","S")</f>
        <v/>
      </c>
      <c r="Y20" s="249" t="str">
        <f t="shared" ref="Y20" si="47">IF(AND(L20&lt;&gt;D20,L20&lt;&gt;F20,L20&lt;&gt;H20,L20&lt;&gt;J20,L20&lt;&gt;N20,L20&lt;&gt;R20,L20&lt;&gt;T20),"","S")</f>
        <v/>
      </c>
      <c r="Z20" s="249" t="str">
        <f t="shared" ref="Z20" si="48">IF(AND(N20&lt;&gt;D20,N20&lt;&gt;F20,N20&lt;&gt;H20,N20&lt;&gt;J20,N20&lt;&gt;L20,N20&lt;&gt;R20,N20&lt;&gt;T20),"","S")</f>
        <v/>
      </c>
      <c r="AA20" s="249" t="str">
        <f t="shared" si="31"/>
        <v/>
      </c>
      <c r="AB20" s="249" t="str">
        <f>IF(AND(R20&lt;&gt;D20,R20&lt;&gt;F20,R20&lt;&gt;H20,R20&lt;&gt;J20,R20&lt;&gt;L20,R20&lt;&gt;N20,R20&lt;&gt;T20),"","S")</f>
        <v/>
      </c>
      <c r="AC20" s="250" t="str">
        <f t="shared" ref="AC20" si="49">IF(AND(T20&lt;&gt;D20,T20&lt;&gt;F20,T20&lt;&gt;H20,T20&lt;&gt;J20,T20&lt;&gt;L20,T20&lt;&gt;N20,T20&lt;&gt;R20),"","S")</f>
        <v/>
      </c>
      <c r="AD20" s="60"/>
      <c r="AE20" s="254"/>
      <c r="AF20" s="170">
        <v>1</v>
      </c>
      <c r="AG20" s="178" t="str">
        <f t="shared" si="6"/>
        <v>T (8A)</v>
      </c>
      <c r="AH20" s="178" t="str">
        <f t="shared" si="7"/>
        <v/>
      </c>
      <c r="AI20" s="178" t="str">
        <f t="shared" si="32"/>
        <v/>
      </c>
      <c r="AJ20" s="178" t="str">
        <f t="shared" si="8"/>
        <v>V (7A)</v>
      </c>
      <c r="AK20" s="178" t="str">
        <f t="shared" si="9"/>
        <v>SV (9B)</v>
      </c>
      <c r="AL20" s="178" t="str">
        <f t="shared" si="10"/>
        <v/>
      </c>
      <c r="AM20" s="178" t="str">
        <f t="shared" si="11"/>
        <v/>
      </c>
      <c r="AN20" s="178" t="str">
        <f t="shared" si="12"/>
        <v/>
      </c>
      <c r="AO20" s="178" t="str">
        <f t="shared" si="13"/>
        <v/>
      </c>
      <c r="AP20" s="178" t="str">
        <f t="shared" si="14"/>
        <v/>
      </c>
      <c r="AQ20" s="311" t="str">
        <f t="shared" si="15"/>
        <v>V (7B)</v>
      </c>
      <c r="AR20" s="288" t="str">
        <f>IF($D20="Bình",$C20&amp;" (6A)",IF($F20="Bình",$E20&amp;" (6B)",IF($H20="Bình",$G20&amp;" (7A)",IF($J20="Bình",$I20&amp;" (7B)",""))))&amp;IF($L20="Bình",$K20&amp;" (8A)",IF($N20="Bình",$M20&amp;" (8B)",IF($P20="Bình",$O20&amp;" (8C)",IF($R20="Bình",$Q20&amp;" (9A)",IF($T20="Bình",$S20&amp;" (9B)","")))))</f>
        <v>V (6B)</v>
      </c>
      <c r="AS20" s="171" t="str">
        <f t="shared" si="17"/>
        <v/>
      </c>
      <c r="AT20" s="171" t="str">
        <f t="shared" si="18"/>
        <v>TD (8C)</v>
      </c>
      <c r="AU20" s="171" t="str">
        <f t="shared" si="19"/>
        <v/>
      </c>
      <c r="AV20" s="171" t="str">
        <f t="shared" si="20"/>
        <v/>
      </c>
      <c r="AW20" s="171" t="str">
        <f t="shared" si="21"/>
        <v>S (6A)</v>
      </c>
      <c r="AX20" s="171" t="str">
        <f t="shared" si="22"/>
        <v/>
      </c>
      <c r="AY20" s="171" t="str">
        <f t="shared" si="23"/>
        <v/>
      </c>
      <c r="AZ20" s="171" t="str">
        <f t="shared" si="24"/>
        <v/>
      </c>
      <c r="BA20" s="171" t="str">
        <f t="shared" si="25"/>
        <v>V (9A)</v>
      </c>
      <c r="BB20" s="171" t="str">
        <f t="shared" si="26"/>
        <v>SV (8B)</v>
      </c>
      <c r="BC20" s="172" t="str">
        <f t="shared" si="27"/>
        <v/>
      </c>
      <c r="BD20" s="172" t="str">
        <f t="shared" si="28"/>
        <v/>
      </c>
    </row>
    <row r="21" spans="1:63" ht="12" customHeight="1" x14ac:dyDescent="0.25">
      <c r="A21" s="459"/>
      <c r="B21" s="167">
        <v>2</v>
      </c>
      <c r="C21" s="58" t="s">
        <v>211</v>
      </c>
      <c r="D21" s="59" t="s">
        <v>35</v>
      </c>
      <c r="E21" s="58" t="s">
        <v>212</v>
      </c>
      <c r="F21" s="59" t="s">
        <v>140</v>
      </c>
      <c r="G21" s="58" t="s">
        <v>41</v>
      </c>
      <c r="H21" s="61" t="s">
        <v>28</v>
      </c>
      <c r="I21" s="62" t="s">
        <v>41</v>
      </c>
      <c r="J21" s="59" t="s">
        <v>125</v>
      </c>
      <c r="K21" s="62" t="s">
        <v>158</v>
      </c>
      <c r="L21" s="59" t="s">
        <v>33</v>
      </c>
      <c r="M21" s="305" t="s">
        <v>43</v>
      </c>
      <c r="N21" s="59" t="s">
        <v>32</v>
      </c>
      <c r="O21" s="305" t="s">
        <v>182</v>
      </c>
      <c r="P21" s="59" t="s">
        <v>209</v>
      </c>
      <c r="Q21" s="62" t="s">
        <v>182</v>
      </c>
      <c r="R21" s="59" t="s">
        <v>29</v>
      </c>
      <c r="S21" s="321" t="s">
        <v>41</v>
      </c>
      <c r="T21" s="446" t="s">
        <v>31</v>
      </c>
      <c r="U21" s="248" t="str">
        <f t="shared" si="29"/>
        <v/>
      </c>
      <c r="V21" s="249" t="str">
        <f t="shared" si="40"/>
        <v/>
      </c>
      <c r="W21" s="249" t="str">
        <f>IF(AND(H21&lt;&gt;D21,H21&lt;&gt;F21,H21&lt;&gt;J21,H21&lt;&gt;L21,H21&lt;&gt;N21,H21&lt;&gt;R21,H21&lt;&gt;T21),"","S")</f>
        <v/>
      </c>
      <c r="X21" s="249" t="str">
        <f t="shared" si="41"/>
        <v/>
      </c>
      <c r="Y21" s="249" t="str">
        <f t="shared" si="42"/>
        <v/>
      </c>
      <c r="Z21" s="249" t="str">
        <f t="shared" si="43"/>
        <v/>
      </c>
      <c r="AA21" s="249" t="str">
        <f t="shared" si="31"/>
        <v/>
      </c>
      <c r="AB21" s="249" t="str">
        <f>IF(AND(R21&lt;&gt;D21,R21&lt;&gt;F21,R21&lt;&gt;H21,R21&lt;&gt;J21,R21&lt;&gt;L21,R21&lt;&gt;N21,R21&lt;&gt;T21),"","S")</f>
        <v/>
      </c>
      <c r="AC21" s="250" t="str">
        <f t="shared" si="44"/>
        <v/>
      </c>
      <c r="AD21" s="60" t="s">
        <v>130</v>
      </c>
      <c r="AE21" s="203">
        <v>4</v>
      </c>
      <c r="AF21" s="174">
        <v>2</v>
      </c>
      <c r="AG21" s="177" t="str">
        <f t="shared" si="6"/>
        <v/>
      </c>
      <c r="AH21" s="177" t="str">
        <f t="shared" si="7"/>
        <v/>
      </c>
      <c r="AI21" s="177" t="str">
        <f t="shared" si="32"/>
        <v/>
      </c>
      <c r="AJ21" s="177" t="str">
        <f t="shared" si="8"/>
        <v>V (7A)</v>
      </c>
      <c r="AK21" s="177" t="str">
        <f t="shared" si="9"/>
        <v>SV (9A)</v>
      </c>
      <c r="AL21" s="177" t="str">
        <f t="shared" si="10"/>
        <v/>
      </c>
      <c r="AM21" s="177" t="str">
        <f t="shared" si="11"/>
        <v/>
      </c>
      <c r="AN21" s="177" t="str">
        <f t="shared" si="12"/>
        <v/>
      </c>
      <c r="AO21" s="177" t="str">
        <f t="shared" si="13"/>
        <v/>
      </c>
      <c r="AP21" s="177" t="str">
        <f t="shared" si="14"/>
        <v/>
      </c>
      <c r="AQ21" s="312" t="str">
        <f t="shared" si="15"/>
        <v>V (7B)</v>
      </c>
      <c r="AR21" s="175" t="str">
        <f t="shared" si="16"/>
        <v>CN (6B)</v>
      </c>
      <c r="AS21" s="177" t="str">
        <f t="shared" si="17"/>
        <v>V (9B)</v>
      </c>
      <c r="AT21" s="177" t="str">
        <f t="shared" si="18"/>
        <v>TD (8B)</v>
      </c>
      <c r="AU21" s="177" t="str">
        <f t="shared" si="19"/>
        <v>A (8A)</v>
      </c>
      <c r="AV21" s="177" t="str">
        <f t="shared" si="20"/>
        <v/>
      </c>
      <c r="AW21" s="177" t="str">
        <f t="shared" si="21"/>
        <v>CD (6A)</v>
      </c>
      <c r="AX21" s="177" t="str">
        <f t="shared" si="22"/>
        <v/>
      </c>
      <c r="AY21" s="177" t="str">
        <f t="shared" si="23"/>
        <v/>
      </c>
      <c r="AZ21" s="177" t="str">
        <f t="shared" si="24"/>
        <v/>
      </c>
      <c r="BA21" s="177" t="str">
        <f t="shared" si="25"/>
        <v/>
      </c>
      <c r="BB21" s="177" t="str">
        <f t="shared" si="26"/>
        <v>SV (8C)</v>
      </c>
      <c r="BC21" s="192" t="str">
        <f t="shared" si="27"/>
        <v/>
      </c>
      <c r="BD21" s="192" t="str">
        <f t="shared" si="28"/>
        <v/>
      </c>
    </row>
    <row r="22" spans="1:63" ht="12" customHeight="1" x14ac:dyDescent="0.25">
      <c r="A22" s="459" t="s">
        <v>119</v>
      </c>
      <c r="B22" s="167">
        <v>3</v>
      </c>
      <c r="C22" s="58" t="s">
        <v>212</v>
      </c>
      <c r="D22" s="59" t="s">
        <v>140</v>
      </c>
      <c r="E22" s="58" t="s">
        <v>211</v>
      </c>
      <c r="F22" s="59" t="s">
        <v>35</v>
      </c>
      <c r="G22" s="58" t="s">
        <v>182</v>
      </c>
      <c r="H22" s="59" t="s">
        <v>209</v>
      </c>
      <c r="I22" s="58" t="s">
        <v>40</v>
      </c>
      <c r="J22" s="59" t="s">
        <v>27</v>
      </c>
      <c r="K22" s="58" t="s">
        <v>181</v>
      </c>
      <c r="L22" s="59" t="s">
        <v>30</v>
      </c>
      <c r="M22" s="305" t="s">
        <v>40</v>
      </c>
      <c r="N22" s="59" t="s">
        <v>26</v>
      </c>
      <c r="O22" s="61" t="s">
        <v>158</v>
      </c>
      <c r="P22" s="61" t="s">
        <v>33</v>
      </c>
      <c r="Q22" s="58" t="s">
        <v>182</v>
      </c>
      <c r="R22" s="59" t="s">
        <v>29</v>
      </c>
      <c r="S22" s="321" t="s">
        <v>41</v>
      </c>
      <c r="T22" s="446" t="s">
        <v>31</v>
      </c>
      <c r="U22" s="248" t="str">
        <f t="shared" si="29"/>
        <v/>
      </c>
      <c r="V22" s="249" t="str">
        <f t="shared" si="40"/>
        <v/>
      </c>
      <c r="W22" s="249" t="str">
        <f>IF(AND(H22&lt;&gt;D22,H22&lt;&gt;F22,H22&lt;&gt;J22,H22&lt;&gt;L22,H22&lt;&gt;N22,H22&lt;&gt;R22,H22&lt;&gt;T22),"","S")</f>
        <v/>
      </c>
      <c r="X22" s="249" t="str">
        <f t="shared" si="41"/>
        <v/>
      </c>
      <c r="Y22" s="249" t="str">
        <f t="shared" si="42"/>
        <v/>
      </c>
      <c r="Z22" s="249" t="str">
        <f t="shared" si="43"/>
        <v/>
      </c>
      <c r="AA22" s="249" t="str">
        <f t="shared" si="31"/>
        <v/>
      </c>
      <c r="AB22" s="249" t="str">
        <f>IF(AND(R22&lt;&gt;D22,R22&lt;&gt;F22,R22&lt;&gt;H22,R22&lt;&gt;J22,R22&lt;&gt;L22,R22&lt;&gt;N22,R22&lt;&gt;T22),"","S")</f>
        <v/>
      </c>
      <c r="AC22" s="250" t="str">
        <f t="shared" si="44"/>
        <v/>
      </c>
      <c r="AD22" s="60"/>
      <c r="AE22" s="203"/>
      <c r="AF22" s="174">
        <v>3</v>
      </c>
      <c r="AG22" s="177" t="str">
        <f t="shared" si="6"/>
        <v>T (8B)</v>
      </c>
      <c r="AH22" s="177" t="str">
        <f t="shared" si="7"/>
        <v>T (7B)</v>
      </c>
      <c r="AI22" s="177" t="str">
        <f t="shared" ref="AI22:AI37" si="50">IF($D22="Khang",$C22&amp;" (6A)",IF($F22="Khang",$E22&amp;" (6B)",IF($H22="Khang",$G22&amp;" (7A)",IF($J22="Khang",$I22&amp;" (7B)",""))))&amp;IF($L22="Khang",$K22&amp;" (8A)",IF($N22="Khang",$M22&amp;" (8B)",IF($P22="Khang",$O22&amp;" (8C)",IF($R22="Khang",$Q22&amp;" (9A)",IF($T22="Khang",$S22&amp;" (9B)","")))))</f>
        <v/>
      </c>
      <c r="AJ22" s="177" t="str">
        <f t="shared" si="8"/>
        <v/>
      </c>
      <c r="AK22" s="177" t="str">
        <f t="shared" si="9"/>
        <v>SV (9A)</v>
      </c>
      <c r="AL22" s="177" t="str">
        <f t="shared" si="10"/>
        <v>Đ (8A)</v>
      </c>
      <c r="AM22" s="177" t="str">
        <f t="shared" si="11"/>
        <v/>
      </c>
      <c r="AN22" s="177" t="str">
        <f t="shared" si="12"/>
        <v/>
      </c>
      <c r="AO22" s="177" t="str">
        <f t="shared" si="13"/>
        <v/>
      </c>
      <c r="AP22" s="177" t="str">
        <f t="shared" si="14"/>
        <v/>
      </c>
      <c r="AQ22" s="312" t="str">
        <f t="shared" si="15"/>
        <v/>
      </c>
      <c r="AR22" s="175" t="str">
        <f>IF($D22="Bình",$C22&amp;" (6A)",IF($F22="Bình",$E22&amp;" (6B)",IF($H22="Bình",$G22&amp;" (7A)",IF($J22="Bình",$I22&amp;" (7B)",""))))&amp;IF($L22="Bình",$K22&amp;" (8A)",IF($N22="Bình",$M22&amp;" (8B)",IF($P22="Bình",$O22&amp;" (8C)",IF($R22="Bình",$Q22&amp;" (9A)",IF($T22="Bình",$S22&amp;" (9B)","")))))</f>
        <v>CN (6A)</v>
      </c>
      <c r="AS22" s="177" t="str">
        <f t="shared" si="17"/>
        <v>V (9B)</v>
      </c>
      <c r="AT22" s="177" t="str">
        <f t="shared" si="18"/>
        <v/>
      </c>
      <c r="AU22" s="177" t="str">
        <f t="shared" si="19"/>
        <v>A (8C)</v>
      </c>
      <c r="AV22" s="177" t="str">
        <f t="shared" si="20"/>
        <v/>
      </c>
      <c r="AW22" s="177" t="str">
        <f t="shared" si="21"/>
        <v>CD (6B)</v>
      </c>
      <c r="AX22" s="177" t="str">
        <f t="shared" si="22"/>
        <v/>
      </c>
      <c r="AY22" s="177" t="str">
        <f t="shared" si="23"/>
        <v/>
      </c>
      <c r="AZ22" s="177" t="str">
        <f t="shared" si="24"/>
        <v/>
      </c>
      <c r="BA22" s="177" t="str">
        <f t="shared" si="25"/>
        <v/>
      </c>
      <c r="BB22" s="177" t="str">
        <f t="shared" si="26"/>
        <v>SV (7A)</v>
      </c>
      <c r="BC22" s="192" t="str">
        <f t="shared" si="27"/>
        <v/>
      </c>
      <c r="BD22" s="192" t="str">
        <f t="shared" si="28"/>
        <v/>
      </c>
    </row>
    <row r="23" spans="1:63" ht="12" customHeight="1" x14ac:dyDescent="0.25">
      <c r="A23" s="459"/>
      <c r="B23" s="167">
        <v>4</v>
      </c>
      <c r="C23" s="58" t="s">
        <v>39</v>
      </c>
      <c r="D23" s="59" t="s">
        <v>27</v>
      </c>
      <c r="E23" s="58" t="s">
        <v>158</v>
      </c>
      <c r="F23" s="59" t="s">
        <v>33</v>
      </c>
      <c r="G23" s="58" t="s">
        <v>43</v>
      </c>
      <c r="H23" s="61" t="s">
        <v>32</v>
      </c>
      <c r="I23" s="58" t="s">
        <v>182</v>
      </c>
      <c r="J23" s="59" t="s">
        <v>209</v>
      </c>
      <c r="K23" s="58" t="s">
        <v>40</v>
      </c>
      <c r="L23" s="59" t="s">
        <v>26</v>
      </c>
      <c r="M23" s="305" t="s">
        <v>181</v>
      </c>
      <c r="N23" s="59" t="s">
        <v>30</v>
      </c>
      <c r="O23" s="321" t="s">
        <v>41</v>
      </c>
      <c r="P23" s="446" t="s">
        <v>31</v>
      </c>
      <c r="Q23" s="553" t="s">
        <v>211</v>
      </c>
      <c r="R23" s="322" t="s">
        <v>134</v>
      </c>
      <c r="S23" s="321" t="s">
        <v>182</v>
      </c>
      <c r="T23" s="447" t="s">
        <v>29</v>
      </c>
      <c r="U23" s="248" t="str">
        <f t="shared" si="29"/>
        <v/>
      </c>
      <c r="V23" s="249" t="str">
        <f t="shared" si="40"/>
        <v/>
      </c>
      <c r="W23" s="249" t="str">
        <f>IF(AND(H23&lt;&gt;D23,H23&lt;&gt;F23,H23&lt;&gt;J23,H23&lt;&gt;L23,H23&lt;&gt;N23,H23&lt;&gt;R23,H23&lt;&gt;T23),"","S")</f>
        <v/>
      </c>
      <c r="X23" s="249" t="str">
        <f t="shared" si="41"/>
        <v/>
      </c>
      <c r="Y23" s="249" t="str">
        <f t="shared" si="42"/>
        <v/>
      </c>
      <c r="Z23" s="249" t="str">
        <f t="shared" si="43"/>
        <v/>
      </c>
      <c r="AA23" s="249" t="str">
        <f t="shared" si="31"/>
        <v/>
      </c>
      <c r="AB23" s="249" t="str">
        <f t="shared" si="4"/>
        <v/>
      </c>
      <c r="AC23" s="250" t="str">
        <f t="shared" si="44"/>
        <v/>
      </c>
      <c r="AD23" s="60"/>
      <c r="AE23" s="203"/>
      <c r="AF23" s="174">
        <v>4</v>
      </c>
      <c r="AG23" s="177" t="str">
        <f t="shared" si="6"/>
        <v>T (8A)</v>
      </c>
      <c r="AH23" s="177" t="str">
        <f t="shared" si="7"/>
        <v>L (6A)</v>
      </c>
      <c r="AI23" s="177" t="str">
        <f t="shared" si="50"/>
        <v/>
      </c>
      <c r="AJ23" s="177" t="str">
        <f t="shared" si="8"/>
        <v/>
      </c>
      <c r="AK23" s="177" t="str">
        <f t="shared" si="9"/>
        <v>SV (9B)</v>
      </c>
      <c r="AL23" s="177" t="str">
        <f t="shared" si="10"/>
        <v>Đ (8B)</v>
      </c>
      <c r="AM23" s="177" t="str">
        <f t="shared" si="11"/>
        <v/>
      </c>
      <c r="AN23" s="177" t="str">
        <f t="shared" si="12"/>
        <v/>
      </c>
      <c r="AO23" s="177" t="str">
        <f t="shared" si="13"/>
        <v/>
      </c>
      <c r="AP23" s="177" t="str">
        <f t="shared" si="14"/>
        <v/>
      </c>
      <c r="AQ23" s="312" t="str">
        <f t="shared" si="15"/>
        <v/>
      </c>
      <c r="AR23" s="175" t="str">
        <f t="shared" si="16"/>
        <v/>
      </c>
      <c r="AS23" s="177" t="str">
        <f t="shared" si="17"/>
        <v>V (8C)</v>
      </c>
      <c r="AT23" s="177" t="str">
        <f t="shared" si="18"/>
        <v>TD (7A)</v>
      </c>
      <c r="AU23" s="177" t="str">
        <f t="shared" si="19"/>
        <v>A (6B)</v>
      </c>
      <c r="AV23" s="177" t="str">
        <f t="shared" si="20"/>
        <v/>
      </c>
      <c r="AW23" s="177" t="str">
        <f t="shared" si="21"/>
        <v/>
      </c>
      <c r="AX23" s="177" t="str">
        <f t="shared" si="22"/>
        <v/>
      </c>
      <c r="AY23" s="177" t="str">
        <f t="shared" si="23"/>
        <v>CD (9A)</v>
      </c>
      <c r="AZ23" s="177" t="str">
        <f t="shared" si="24"/>
        <v/>
      </c>
      <c r="BA23" s="177" t="str">
        <f t="shared" si="25"/>
        <v/>
      </c>
      <c r="BB23" s="177" t="str">
        <f t="shared" si="26"/>
        <v>SV (7B)</v>
      </c>
      <c r="BC23" s="192" t="str">
        <f t="shared" si="27"/>
        <v/>
      </c>
      <c r="BD23" s="192" t="str">
        <f t="shared" si="28"/>
        <v/>
      </c>
    </row>
    <row r="24" spans="1:63" ht="12" customHeight="1" thickBot="1" x14ac:dyDescent="0.3">
      <c r="A24" s="459"/>
      <c r="B24" s="167">
        <v>5</v>
      </c>
      <c r="C24" s="305"/>
      <c r="D24" s="59"/>
      <c r="E24" s="305"/>
      <c r="F24" s="59"/>
      <c r="G24" s="305" t="s">
        <v>44</v>
      </c>
      <c r="H24" s="59" t="s">
        <v>222</v>
      </c>
      <c r="I24" s="562" t="s">
        <v>40</v>
      </c>
      <c r="J24" s="563" t="s">
        <v>27</v>
      </c>
      <c r="K24" s="305" t="s">
        <v>182</v>
      </c>
      <c r="L24" s="59" t="s">
        <v>209</v>
      </c>
      <c r="M24" s="305" t="s">
        <v>158</v>
      </c>
      <c r="N24" s="59" t="s">
        <v>33</v>
      </c>
      <c r="O24" s="553" t="s">
        <v>41</v>
      </c>
      <c r="P24" s="446" t="s">
        <v>31</v>
      </c>
      <c r="Q24" s="553" t="s">
        <v>210</v>
      </c>
      <c r="R24" s="447" t="s">
        <v>35</v>
      </c>
      <c r="S24" s="553" t="s">
        <v>211</v>
      </c>
      <c r="T24" s="447" t="s">
        <v>134</v>
      </c>
      <c r="U24" s="248" t="str">
        <f t="shared" si="29"/>
        <v>S</v>
      </c>
      <c r="V24" s="249" t="str">
        <f t="shared" si="40"/>
        <v>S</v>
      </c>
      <c r="W24" s="249" t="str">
        <f>IF(AND(G24&lt;&gt;E24,G24&lt;&gt;I24,G24&lt;&gt;K24,G24&lt;&gt;M24,G24&lt;&gt;P24,G24&lt;&gt;S24,G24&lt;&gt;U24),"","S")</f>
        <v/>
      </c>
      <c r="X24" s="249" t="str">
        <f t="shared" si="41"/>
        <v/>
      </c>
      <c r="Y24" s="249" t="str">
        <f t="shared" si="42"/>
        <v/>
      </c>
      <c r="Z24" s="249" t="str">
        <f t="shared" si="43"/>
        <v/>
      </c>
      <c r="AA24" s="249" t="str">
        <f t="shared" si="31"/>
        <v/>
      </c>
      <c r="AB24" s="249" t="str">
        <f>IF(AND(R24&lt;&gt;D24,R24&lt;&gt;F24,R24&lt;&gt;H24,R24&lt;&gt;J24,R24&lt;&gt;L24,R24&lt;&gt;N24,R24&lt;&gt;T24),"","S")</f>
        <v/>
      </c>
      <c r="AC24" s="250" t="str">
        <f t="shared" si="44"/>
        <v/>
      </c>
      <c r="AD24" s="60"/>
      <c r="AE24" s="251"/>
      <c r="AF24" s="180">
        <v>5</v>
      </c>
      <c r="AG24" s="176" t="str">
        <f t="shared" si="6"/>
        <v/>
      </c>
      <c r="AH24" s="176" t="str">
        <f t="shared" si="7"/>
        <v>T (7B)</v>
      </c>
      <c r="AI24" s="176" t="str">
        <f t="shared" si="50"/>
        <v/>
      </c>
      <c r="AJ24" s="176" t="str">
        <f t="shared" si="8"/>
        <v/>
      </c>
      <c r="AK24" s="176" t="str">
        <f t="shared" si="9"/>
        <v/>
      </c>
      <c r="AL24" s="176" t="str">
        <f t="shared" si="10"/>
        <v/>
      </c>
      <c r="AM24" s="176" t="str">
        <f t="shared" si="11"/>
        <v/>
      </c>
      <c r="AN24" s="176" t="str">
        <f t="shared" si="12"/>
        <v/>
      </c>
      <c r="AO24" s="176" t="str">
        <f t="shared" si="13"/>
        <v/>
      </c>
      <c r="AP24" s="176" t="str">
        <f t="shared" si="14"/>
        <v/>
      </c>
      <c r="AQ24" s="313" t="str">
        <f t="shared" si="15"/>
        <v/>
      </c>
      <c r="AR24" s="181" t="str">
        <f t="shared" si="16"/>
        <v/>
      </c>
      <c r="AS24" s="182" t="str">
        <f t="shared" si="17"/>
        <v>V (8C)</v>
      </c>
      <c r="AT24" s="182" t="str">
        <f t="shared" si="18"/>
        <v/>
      </c>
      <c r="AU24" s="182" t="str">
        <f t="shared" si="19"/>
        <v>A (8B)</v>
      </c>
      <c r="AV24" s="182" t="str">
        <f t="shared" si="20"/>
        <v/>
      </c>
      <c r="AW24" s="182" t="str">
        <f t="shared" si="21"/>
        <v>S (9A)</v>
      </c>
      <c r="AX24" s="182" t="str">
        <f t="shared" si="22"/>
        <v/>
      </c>
      <c r="AY24" s="182" t="str">
        <f t="shared" si="23"/>
        <v>CD (9B)</v>
      </c>
      <c r="AZ24" s="182" t="str">
        <f t="shared" si="24"/>
        <v/>
      </c>
      <c r="BA24" s="182" t="str">
        <f t="shared" si="25"/>
        <v/>
      </c>
      <c r="BB24" s="182" t="str">
        <f t="shared" si="26"/>
        <v>SV (8A)</v>
      </c>
      <c r="BC24" s="195" t="str">
        <f t="shared" si="27"/>
        <v/>
      </c>
      <c r="BD24" s="195" t="str">
        <f t="shared" si="28"/>
        <v>MT (7A)</v>
      </c>
    </row>
    <row r="25" spans="1:63" ht="12" customHeight="1" x14ac:dyDescent="0.25">
      <c r="A25" s="183"/>
      <c r="B25" s="184">
        <v>1</v>
      </c>
      <c r="C25" s="296" t="s">
        <v>158</v>
      </c>
      <c r="D25" s="297" t="s">
        <v>34</v>
      </c>
      <c r="E25" s="296" t="s">
        <v>43</v>
      </c>
      <c r="F25" s="297" t="s">
        <v>222</v>
      </c>
      <c r="G25" s="296" t="s">
        <v>63</v>
      </c>
      <c r="H25" s="297" t="s">
        <v>137</v>
      </c>
      <c r="I25" s="296" t="s">
        <v>254</v>
      </c>
      <c r="J25" s="307" t="s">
        <v>33</v>
      </c>
      <c r="K25" s="296" t="s">
        <v>210</v>
      </c>
      <c r="L25" s="297" t="s">
        <v>35</v>
      </c>
      <c r="M25" s="296" t="s">
        <v>181</v>
      </c>
      <c r="N25" s="558" t="s">
        <v>30</v>
      </c>
      <c r="O25" s="296" t="s">
        <v>41</v>
      </c>
      <c r="P25" s="558" t="s">
        <v>31</v>
      </c>
      <c r="Q25" s="296" t="s">
        <v>180</v>
      </c>
      <c r="R25" s="297" t="s">
        <v>141</v>
      </c>
      <c r="S25" s="296" t="s">
        <v>40</v>
      </c>
      <c r="T25" s="297" t="s">
        <v>130</v>
      </c>
      <c r="U25" s="248" t="str">
        <f t="shared" si="29"/>
        <v/>
      </c>
      <c r="V25" s="259" t="str">
        <f>IF(AND(F25&lt;&gt;D25,F25&lt;&gt;H25,F25&lt;&gt;J25,F25&lt;&gt;L25,F25&lt;&gt;N25,F25&lt;&gt;R25,F25&lt;&gt;T25),"","S")</f>
        <v/>
      </c>
      <c r="W25" s="259" t="str">
        <f>IF(AND(H25&lt;&gt;D25,H25&lt;&gt;F25,H25&lt;&gt;J25,H25&lt;&gt;L25,H25&lt;&gt;N25,H25&lt;&gt;R25,H25&lt;&gt;T25),"","S")</f>
        <v/>
      </c>
      <c r="X25" s="259" t="str">
        <f>IF(AND(J25&lt;&gt;D25,J25&lt;&gt;F25,J25&lt;&gt;H25,J25&lt;&gt;L25,J25&lt;&gt;N25,J25&lt;&gt;R25,J25&lt;&gt;T25),"","S")</f>
        <v/>
      </c>
      <c r="Y25" s="259" t="str">
        <f>IF(AND(L25&lt;&gt;D25,L25&lt;&gt;F25,L25&lt;&gt;H25,L25&lt;&gt;J25,L25&lt;&gt;N25,L25&lt;&gt;R25,L25&lt;&gt;T25),"","S")</f>
        <v/>
      </c>
      <c r="Z25" s="259" t="str">
        <f>IF(AND(N25&lt;&gt;D25,N25&lt;&gt;F25,N25&lt;&gt;H25,N25&lt;&gt;J25,N25&lt;&gt;L25,N25&lt;&gt;R25,N25&lt;&gt;T25),"","S")</f>
        <v/>
      </c>
      <c r="AA25" s="259" t="str">
        <f t="shared" si="31"/>
        <v/>
      </c>
      <c r="AB25" s="259" t="str">
        <f>IF(AND(R25&lt;&gt;D25,R25&lt;&gt;F25,R25&lt;&gt;H25,R25&lt;&gt;J25,R25&lt;&gt;L25,R25&lt;&gt;N25,R25&lt;&gt;T25),"","S")</f>
        <v/>
      </c>
      <c r="AC25" s="260" t="str">
        <f>IF(AND(T25&lt;&gt;D25,T25&lt;&gt;F25,T25&lt;&gt;H25,T25&lt;&gt;J25,T25&lt;&gt;L25,T25&lt;&gt;N25,T25&lt;&gt;R25),"","S")</f>
        <v/>
      </c>
      <c r="AD25" s="65"/>
      <c r="AE25" s="254"/>
      <c r="AF25" s="170">
        <v>1</v>
      </c>
      <c r="AG25" s="288" t="str">
        <f t="shared" si="6"/>
        <v/>
      </c>
      <c r="AH25" s="171" t="str">
        <f t="shared" si="7"/>
        <v/>
      </c>
      <c r="AI25" s="171" t="str">
        <f t="shared" si="50"/>
        <v>T (9B)</v>
      </c>
      <c r="AJ25" s="171" t="str">
        <f t="shared" si="8"/>
        <v/>
      </c>
      <c r="AK25" s="171" t="str">
        <f t="shared" si="9"/>
        <v/>
      </c>
      <c r="AL25" s="171" t="str">
        <f t="shared" si="10"/>
        <v>Đ (8B)</v>
      </c>
      <c r="AM25" s="171" t="str">
        <f t="shared" si="11"/>
        <v/>
      </c>
      <c r="AN25" s="171" t="str">
        <f t="shared" si="12"/>
        <v>H (9A)</v>
      </c>
      <c r="AO25" s="171" t="str">
        <f t="shared" si="13"/>
        <v>Tin (7A)</v>
      </c>
      <c r="AP25" s="171" t="str">
        <f t="shared" si="14"/>
        <v/>
      </c>
      <c r="AQ25" s="172" t="str">
        <f t="shared" si="15"/>
        <v/>
      </c>
      <c r="AR25" s="315" t="str">
        <f t="shared" si="16"/>
        <v/>
      </c>
      <c r="AS25" s="178" t="str">
        <f t="shared" si="17"/>
        <v>V (8C)</v>
      </c>
      <c r="AT25" s="178" t="str">
        <f t="shared" si="18"/>
        <v/>
      </c>
      <c r="AU25" s="178" t="str">
        <f t="shared" si="19"/>
        <v>AN (7B)</v>
      </c>
      <c r="AV25" s="178" t="str">
        <f t="shared" si="20"/>
        <v>A (6A)</v>
      </c>
      <c r="AW25" s="178" t="str">
        <f t="shared" si="21"/>
        <v>S (8A)</v>
      </c>
      <c r="AX25" s="178" t="str">
        <f t="shared" si="22"/>
        <v/>
      </c>
      <c r="AY25" s="178" t="str">
        <f t="shared" si="23"/>
        <v/>
      </c>
      <c r="AZ25" s="178" t="str">
        <f t="shared" si="24"/>
        <v/>
      </c>
      <c r="BA25" s="178" t="str">
        <f t="shared" si="25"/>
        <v/>
      </c>
      <c r="BB25" s="178" t="str">
        <f t="shared" si="26"/>
        <v/>
      </c>
      <c r="BC25" s="172" t="str">
        <f t="shared" si="27"/>
        <v/>
      </c>
      <c r="BD25" s="172" t="str">
        <f t="shared" si="28"/>
        <v>TD (6B)</v>
      </c>
    </row>
    <row r="26" spans="1:63" ht="12" customHeight="1" x14ac:dyDescent="0.25">
      <c r="A26" s="459" t="s">
        <v>120</v>
      </c>
      <c r="B26" s="173">
        <v>2</v>
      </c>
      <c r="C26" s="305" t="s">
        <v>63</v>
      </c>
      <c r="D26" s="59" t="s">
        <v>137</v>
      </c>
      <c r="E26" s="305" t="s">
        <v>40</v>
      </c>
      <c r="F26" s="59" t="s">
        <v>151</v>
      </c>
      <c r="G26" s="305" t="s">
        <v>39</v>
      </c>
      <c r="H26" s="59" t="s">
        <v>27</v>
      </c>
      <c r="I26" s="305" t="s">
        <v>210</v>
      </c>
      <c r="J26" s="59" t="s">
        <v>35</v>
      </c>
      <c r="K26" s="305" t="s">
        <v>43</v>
      </c>
      <c r="L26" s="59" t="s">
        <v>32</v>
      </c>
      <c r="M26" s="305" t="s">
        <v>41</v>
      </c>
      <c r="N26" s="302" t="s">
        <v>140</v>
      </c>
      <c r="O26" s="61" t="s">
        <v>180</v>
      </c>
      <c r="P26" s="59" t="s">
        <v>141</v>
      </c>
      <c r="Q26" s="305" t="s">
        <v>158</v>
      </c>
      <c r="R26" s="59" t="s">
        <v>34</v>
      </c>
      <c r="S26" s="305" t="s">
        <v>41</v>
      </c>
      <c r="T26" s="59" t="s">
        <v>31</v>
      </c>
      <c r="U26" s="248" t="str">
        <f t="shared" si="29"/>
        <v/>
      </c>
      <c r="V26" s="249" t="str">
        <f t="shared" ref="V26:V34" si="51">IF(AND(F26&lt;&gt;D26,F26&lt;&gt;H26,F26&lt;&gt;J26,F26&lt;&gt;L26,F26&lt;&gt;N26,F26&lt;&gt;R26,F26&lt;&gt;T26),"","S")</f>
        <v/>
      </c>
      <c r="W26" s="249" t="str">
        <f t="shared" ref="W26:W34" si="52">IF(AND(H26&lt;&gt;D26,H26&lt;&gt;F26,H26&lt;&gt;J26,H26&lt;&gt;L26,H26&lt;&gt;N26,H26&lt;&gt;R26,H26&lt;&gt;T26),"","S")</f>
        <v/>
      </c>
      <c r="X26" s="249" t="str">
        <f t="shared" ref="X26:X34" si="53">IF(AND(J26&lt;&gt;D26,J26&lt;&gt;F26,J26&lt;&gt;H26,J26&lt;&gt;L26,J26&lt;&gt;N26,J26&lt;&gt;R26,J26&lt;&gt;T26),"","S")</f>
        <v/>
      </c>
      <c r="Y26" s="249" t="str">
        <f t="shared" ref="Y26:Y34" si="54">IF(AND(L26&lt;&gt;D26,L26&lt;&gt;F26,L26&lt;&gt;H26,L26&lt;&gt;J26,L26&lt;&gt;N26,L26&lt;&gt;R26,L26&lt;&gt;T26),"","S")</f>
        <v/>
      </c>
      <c r="Z26" s="249" t="str">
        <f t="shared" ref="Z26:Z34" si="55">IF(AND(N26&lt;&gt;D26,N26&lt;&gt;F26,N26&lt;&gt;H26,N26&lt;&gt;J26,N26&lt;&gt;L26,N26&lt;&gt;R26,N26&lt;&gt;T26),"","S")</f>
        <v/>
      </c>
      <c r="AA26" s="249" t="str">
        <f t="shared" si="31"/>
        <v/>
      </c>
      <c r="AB26" s="249" t="str">
        <f t="shared" si="4"/>
        <v/>
      </c>
      <c r="AC26" s="250" t="str">
        <f t="shared" ref="AC26:AC34" si="56">IF(AND(T26&lt;&gt;D26,T26&lt;&gt;F26,T26&lt;&gt;H26,T26&lt;&gt;J26,T26&lt;&gt;L26,T26&lt;&gt;N26,T26&lt;&gt;R26),"","S")</f>
        <v/>
      </c>
      <c r="AD26" s="60"/>
      <c r="AE26" s="203"/>
      <c r="AF26" s="174">
        <v>2</v>
      </c>
      <c r="AG26" s="175" t="str">
        <f t="shared" si="6"/>
        <v/>
      </c>
      <c r="AH26" s="177" t="str">
        <f t="shared" si="7"/>
        <v>L (7A)</v>
      </c>
      <c r="AI26" s="177" t="str">
        <f t="shared" si="50"/>
        <v/>
      </c>
      <c r="AJ26" s="177" t="str">
        <f t="shared" si="8"/>
        <v/>
      </c>
      <c r="AK26" s="177" t="str">
        <f t="shared" si="9"/>
        <v/>
      </c>
      <c r="AL26" s="177" t="str">
        <f t="shared" si="10"/>
        <v/>
      </c>
      <c r="AM26" s="177" t="str">
        <f t="shared" si="11"/>
        <v/>
      </c>
      <c r="AN26" s="177" t="str">
        <f t="shared" si="12"/>
        <v>H (8C)</v>
      </c>
      <c r="AO26" s="177" t="str">
        <f t="shared" si="13"/>
        <v>Tin (6A)</v>
      </c>
      <c r="AP26" s="177" t="str">
        <f t="shared" si="14"/>
        <v>T (6B)</v>
      </c>
      <c r="AQ26" s="192" t="str">
        <f t="shared" si="15"/>
        <v/>
      </c>
      <c r="AR26" s="310" t="str">
        <f t="shared" si="16"/>
        <v>V (8B)</v>
      </c>
      <c r="AS26" s="177" t="str">
        <f t="shared" si="17"/>
        <v>V (9B)</v>
      </c>
      <c r="AT26" s="177" t="str">
        <f t="shared" si="18"/>
        <v>TD (8A)</v>
      </c>
      <c r="AU26" s="177" t="str">
        <f t="shared" si="19"/>
        <v/>
      </c>
      <c r="AV26" s="177" t="str">
        <f t="shared" si="20"/>
        <v>A (9A)</v>
      </c>
      <c r="AW26" s="177" t="str">
        <f t="shared" si="21"/>
        <v>S (7B)</v>
      </c>
      <c r="AX26" s="177" t="str">
        <f t="shared" si="22"/>
        <v/>
      </c>
      <c r="AY26" s="177" t="str">
        <f t="shared" si="23"/>
        <v/>
      </c>
      <c r="AZ26" s="177" t="str">
        <f t="shared" si="24"/>
        <v/>
      </c>
      <c r="BA26" s="177" t="str">
        <f t="shared" si="25"/>
        <v/>
      </c>
      <c r="BB26" s="177" t="str">
        <f t="shared" si="26"/>
        <v/>
      </c>
      <c r="BC26" s="192" t="str">
        <f t="shared" si="27"/>
        <v/>
      </c>
      <c r="BD26" s="192" t="str">
        <f t="shared" si="28"/>
        <v/>
      </c>
    </row>
    <row r="27" spans="1:63" ht="12" customHeight="1" x14ac:dyDescent="0.25">
      <c r="A27" s="459"/>
      <c r="B27" s="173">
        <v>3</v>
      </c>
      <c r="C27" s="308" t="s">
        <v>43</v>
      </c>
      <c r="D27" s="111" t="s">
        <v>32</v>
      </c>
      <c r="E27" s="308" t="s">
        <v>182</v>
      </c>
      <c r="F27" s="111" t="s">
        <v>30</v>
      </c>
      <c r="G27" s="559" t="s">
        <v>254</v>
      </c>
      <c r="H27" s="111" t="s">
        <v>33</v>
      </c>
      <c r="I27" s="308" t="s">
        <v>63</v>
      </c>
      <c r="J27" s="111" t="s">
        <v>137</v>
      </c>
      <c r="K27" s="308" t="s">
        <v>44</v>
      </c>
      <c r="L27" s="111" t="s">
        <v>222</v>
      </c>
      <c r="M27" s="308" t="s">
        <v>211</v>
      </c>
      <c r="N27" s="560" t="s">
        <v>140</v>
      </c>
      <c r="O27" s="564" t="s">
        <v>39</v>
      </c>
      <c r="P27" s="111" t="s">
        <v>36</v>
      </c>
      <c r="Q27" s="308" t="s">
        <v>44</v>
      </c>
      <c r="R27" s="111" t="s">
        <v>34</v>
      </c>
      <c r="S27" s="308" t="s">
        <v>180</v>
      </c>
      <c r="T27" s="111" t="s">
        <v>141</v>
      </c>
      <c r="U27" s="248" t="str">
        <f t="shared" si="29"/>
        <v/>
      </c>
      <c r="V27" s="261" t="str">
        <f>IF(AND(F27&lt;&gt;D27,F27&lt;&gt;H27,F27&lt;&gt;J27,F27&lt;&gt;L27,F27&lt;&gt;N27,F27&lt;&gt;R27,F27&lt;&gt;T27),"","S")</f>
        <v/>
      </c>
      <c r="W27" s="261" t="str">
        <f>IF(AND(H27&lt;&gt;D27,H27&lt;&gt;F27,H27&lt;&gt;J27,H27&lt;&gt;L27,H27&lt;&gt;N27,H27&lt;&gt;R27,H27&lt;&gt;T27),"","S")</f>
        <v/>
      </c>
      <c r="X27" s="261" t="str">
        <f>IF(AND(J27&lt;&gt;D27,J27&lt;&gt;F27,J27&lt;&gt;H27,J27&lt;&gt;L27,J27&lt;&gt;N27,J27&lt;&gt;R27,J27&lt;&gt;T27),"","S")</f>
        <v/>
      </c>
      <c r="Y27" s="261" t="str">
        <f>IF(AND(L27&lt;&gt;D27,L27&lt;&gt;F27,L27&lt;&gt;H27,L27&lt;&gt;J27,L27&lt;&gt;N27,L27&lt;&gt;R27,L27&lt;&gt;T27),"","S")</f>
        <v/>
      </c>
      <c r="Z27" s="261" t="str">
        <f>IF(AND(N27&lt;&gt;D27,N27&lt;&gt;F27,N27&lt;&gt;H27,N27&lt;&gt;J27,N27&lt;&gt;L27,N27&lt;&gt;R27,N27&lt;&gt;T27),"","S")</f>
        <v/>
      </c>
      <c r="AA27" s="261" t="str">
        <f t="shared" si="31"/>
        <v/>
      </c>
      <c r="AB27" s="261" t="str">
        <f>IF(AND(R27&lt;&gt;D27,R27&lt;&gt;F27,R27&lt;&gt;H27,R27&lt;&gt;J27,R27&lt;&gt;L27,R27&lt;&gt;N27,R27&lt;&gt;T27),"","S")</f>
        <v/>
      </c>
      <c r="AC27" s="262" t="str">
        <f>IF(AND(T27&lt;&gt;D27,T27&lt;&gt;F27,T27&lt;&gt;H27,T27&lt;&gt;J27,T27&lt;&gt;L27,T27&lt;&gt;N27,T27&lt;&gt;R27),"","S")</f>
        <v/>
      </c>
      <c r="AD27" s="60"/>
      <c r="AE27" s="203">
        <v>5</v>
      </c>
      <c r="AF27" s="174">
        <v>3</v>
      </c>
      <c r="AG27" s="175" t="str">
        <f t="shared" si="6"/>
        <v/>
      </c>
      <c r="AH27" s="177" t="str">
        <f t="shared" si="7"/>
        <v/>
      </c>
      <c r="AI27" s="177" t="str">
        <f t="shared" si="50"/>
        <v/>
      </c>
      <c r="AJ27" s="177" t="str">
        <f t="shared" si="8"/>
        <v/>
      </c>
      <c r="AK27" s="177" t="str">
        <f t="shared" si="9"/>
        <v/>
      </c>
      <c r="AL27" s="177" t="str">
        <f t="shared" si="10"/>
        <v>SV (6B)</v>
      </c>
      <c r="AM27" s="177" t="str">
        <f t="shared" si="11"/>
        <v>L (8C)</v>
      </c>
      <c r="AN27" s="177" t="str">
        <f t="shared" si="12"/>
        <v>H (9B)</v>
      </c>
      <c r="AO27" s="177" t="str">
        <f t="shared" si="13"/>
        <v>Tin (7B)</v>
      </c>
      <c r="AP27" s="177" t="str">
        <f t="shared" si="14"/>
        <v/>
      </c>
      <c r="AQ27" s="192" t="str">
        <f t="shared" si="15"/>
        <v/>
      </c>
      <c r="AR27" s="310" t="str">
        <f t="shared" si="16"/>
        <v>CD (8B)</v>
      </c>
      <c r="AS27" s="177" t="str">
        <f t="shared" si="17"/>
        <v/>
      </c>
      <c r="AT27" s="177" t="str">
        <f t="shared" si="18"/>
        <v>TD (6A)</v>
      </c>
      <c r="AU27" s="177" t="str">
        <f t="shared" si="19"/>
        <v>AN (7A)</v>
      </c>
      <c r="AV27" s="177" t="str">
        <f t="shared" si="20"/>
        <v>MT (9A)</v>
      </c>
      <c r="AW27" s="177" t="str">
        <f t="shared" si="21"/>
        <v/>
      </c>
      <c r="AX27" s="177" t="str">
        <f t="shared" si="22"/>
        <v/>
      </c>
      <c r="AY27" s="177" t="str">
        <f t="shared" si="23"/>
        <v/>
      </c>
      <c r="AZ27" s="177" t="str">
        <f t="shared" si="24"/>
        <v/>
      </c>
      <c r="BA27" s="177" t="str">
        <f t="shared" si="25"/>
        <v/>
      </c>
      <c r="BB27" s="177" t="str">
        <f t="shared" si="26"/>
        <v/>
      </c>
      <c r="BC27" s="192" t="str">
        <f t="shared" si="27"/>
        <v/>
      </c>
      <c r="BD27" s="192" t="str">
        <f t="shared" si="28"/>
        <v>MT (8A)</v>
      </c>
    </row>
    <row r="28" spans="1:63" ht="12" customHeight="1" x14ac:dyDescent="0.25">
      <c r="A28" s="459"/>
      <c r="B28" s="179">
        <v>4</v>
      </c>
      <c r="C28" s="555"/>
      <c r="D28" s="556"/>
      <c r="E28" s="556"/>
      <c r="F28" s="556"/>
      <c r="G28" s="556"/>
      <c r="H28" s="556"/>
      <c r="I28" s="556"/>
      <c r="J28" s="556"/>
      <c r="K28" s="556"/>
      <c r="L28" s="556"/>
      <c r="M28" s="556"/>
      <c r="N28" s="556"/>
      <c r="O28" s="556"/>
      <c r="P28" s="556"/>
      <c r="Q28" s="556"/>
      <c r="R28" s="556"/>
      <c r="S28" s="556"/>
      <c r="T28" s="557"/>
      <c r="U28" s="248"/>
      <c r="V28" s="249"/>
      <c r="W28" s="249"/>
      <c r="X28" s="249"/>
      <c r="Y28" s="249"/>
      <c r="Z28" s="249"/>
      <c r="AA28" s="249"/>
      <c r="AB28" s="249"/>
      <c r="AC28" s="250"/>
      <c r="AD28" s="60"/>
      <c r="AE28" s="203"/>
      <c r="AF28" s="174">
        <v>4</v>
      </c>
      <c r="AG28" s="175" t="str">
        <f t="shared" si="6"/>
        <v/>
      </c>
      <c r="AH28" s="177" t="str">
        <f t="shared" si="7"/>
        <v/>
      </c>
      <c r="AI28" s="177" t="str">
        <f t="shared" si="50"/>
        <v/>
      </c>
      <c r="AJ28" s="177" t="str">
        <f t="shared" si="8"/>
        <v/>
      </c>
      <c r="AK28" s="177" t="str">
        <f t="shared" si="9"/>
        <v/>
      </c>
      <c r="AL28" s="177" t="str">
        <f t="shared" si="10"/>
        <v/>
      </c>
      <c r="AM28" s="177" t="str">
        <f t="shared" si="11"/>
        <v/>
      </c>
      <c r="AN28" s="177" t="str">
        <f t="shared" si="12"/>
        <v/>
      </c>
      <c r="AO28" s="177" t="str">
        <f t="shared" si="13"/>
        <v/>
      </c>
      <c r="AP28" s="177" t="str">
        <f t="shared" si="14"/>
        <v/>
      </c>
      <c r="AQ28" s="192" t="str">
        <f t="shared" si="15"/>
        <v/>
      </c>
      <c r="AR28" s="310" t="str">
        <f t="shared" si="16"/>
        <v/>
      </c>
      <c r="AS28" s="177" t="str">
        <f t="shared" si="17"/>
        <v/>
      </c>
      <c r="AT28" s="177" t="str">
        <f t="shared" si="18"/>
        <v/>
      </c>
      <c r="AU28" s="177" t="str">
        <f t="shared" si="19"/>
        <v/>
      </c>
      <c r="AV28" s="177" t="str">
        <f t="shared" si="20"/>
        <v/>
      </c>
      <c r="AW28" s="177" t="str">
        <f t="shared" si="21"/>
        <v/>
      </c>
      <c r="AX28" s="177" t="str">
        <f t="shared" si="22"/>
        <v/>
      </c>
      <c r="AY28" s="177" t="str">
        <f t="shared" si="23"/>
        <v/>
      </c>
      <c r="AZ28" s="177" t="str">
        <f t="shared" si="24"/>
        <v/>
      </c>
      <c r="BA28" s="177" t="str">
        <f t="shared" si="25"/>
        <v/>
      </c>
      <c r="BB28" s="177" t="str">
        <f t="shared" si="26"/>
        <v/>
      </c>
      <c r="BC28" s="192" t="str">
        <f t="shared" si="27"/>
        <v/>
      </c>
      <c r="BD28" s="192" t="str">
        <f t="shared" si="28"/>
        <v/>
      </c>
    </row>
    <row r="29" spans="1:63" ht="12" customHeight="1" thickBot="1" x14ac:dyDescent="0.3">
      <c r="A29" s="185"/>
      <c r="B29" s="186">
        <v>5</v>
      </c>
      <c r="C29" s="470"/>
      <c r="D29" s="471"/>
      <c r="E29" s="471"/>
      <c r="F29" s="471"/>
      <c r="G29" s="471"/>
      <c r="H29" s="471"/>
      <c r="I29" s="471"/>
      <c r="J29" s="471"/>
      <c r="K29" s="471"/>
      <c r="L29" s="471"/>
      <c r="M29" s="471"/>
      <c r="N29" s="471"/>
      <c r="O29" s="471"/>
      <c r="P29" s="471"/>
      <c r="Q29" s="471"/>
      <c r="R29" s="471"/>
      <c r="S29" s="471"/>
      <c r="T29" s="472"/>
      <c r="U29" s="248"/>
      <c r="V29" s="263"/>
      <c r="W29" s="263"/>
      <c r="X29" s="263"/>
      <c r="Y29" s="263"/>
      <c r="Z29" s="263"/>
      <c r="AA29" s="263"/>
      <c r="AB29" s="263"/>
      <c r="AC29" s="264"/>
      <c r="AD29" s="66"/>
      <c r="AE29" s="251"/>
      <c r="AF29" s="180">
        <v>5</v>
      </c>
      <c r="AG29" s="181" t="str">
        <f t="shared" si="6"/>
        <v/>
      </c>
      <c r="AH29" s="182" t="str">
        <f t="shared" si="7"/>
        <v/>
      </c>
      <c r="AI29" s="182" t="str">
        <f t="shared" si="50"/>
        <v/>
      </c>
      <c r="AJ29" s="182" t="str">
        <f t="shared" si="8"/>
        <v/>
      </c>
      <c r="AK29" s="182" t="str">
        <f t="shared" si="9"/>
        <v/>
      </c>
      <c r="AL29" s="182" t="str">
        <f t="shared" si="10"/>
        <v/>
      </c>
      <c r="AM29" s="182" t="str">
        <f t="shared" si="11"/>
        <v/>
      </c>
      <c r="AN29" s="182" t="str">
        <f t="shared" si="12"/>
        <v/>
      </c>
      <c r="AO29" s="182" t="str">
        <f t="shared" si="13"/>
        <v/>
      </c>
      <c r="AP29" s="182" t="str">
        <f t="shared" si="14"/>
        <v/>
      </c>
      <c r="AQ29" s="195" t="str">
        <f t="shared" si="15"/>
        <v/>
      </c>
      <c r="AR29" s="314" t="str">
        <f t="shared" si="16"/>
        <v/>
      </c>
      <c r="AS29" s="176" t="str">
        <f t="shared" si="17"/>
        <v/>
      </c>
      <c r="AT29" s="176" t="str">
        <f t="shared" si="18"/>
        <v/>
      </c>
      <c r="AU29" s="176" t="str">
        <f t="shared" si="19"/>
        <v/>
      </c>
      <c r="AV29" s="176" t="str">
        <f t="shared" si="20"/>
        <v/>
      </c>
      <c r="AW29" s="176" t="str">
        <f t="shared" si="21"/>
        <v/>
      </c>
      <c r="AX29" s="176" t="str">
        <f t="shared" si="22"/>
        <v/>
      </c>
      <c r="AY29" s="176" t="str">
        <f t="shared" si="23"/>
        <v/>
      </c>
      <c r="AZ29" s="176" t="str">
        <f t="shared" si="24"/>
        <v/>
      </c>
      <c r="BA29" s="176" t="str">
        <f t="shared" si="25"/>
        <v/>
      </c>
      <c r="BB29" s="176" t="str">
        <f t="shared" si="26"/>
        <v/>
      </c>
      <c r="BC29" s="195" t="str">
        <f t="shared" si="27"/>
        <v/>
      </c>
      <c r="BD29" s="195" t="str">
        <f t="shared" si="28"/>
        <v/>
      </c>
      <c r="BF29" s="161" t="s">
        <v>232</v>
      </c>
      <c r="BI29" s="161" t="s">
        <v>232</v>
      </c>
    </row>
    <row r="30" spans="1:63" ht="12" customHeight="1" x14ac:dyDescent="0.25">
      <c r="A30" s="459"/>
      <c r="B30" s="167">
        <v>1</v>
      </c>
      <c r="C30" s="58" t="s">
        <v>40</v>
      </c>
      <c r="D30" s="61" t="s">
        <v>36</v>
      </c>
      <c r="E30" s="58" t="s">
        <v>40</v>
      </c>
      <c r="F30" s="59" t="s">
        <v>151</v>
      </c>
      <c r="G30" s="58" t="s">
        <v>41</v>
      </c>
      <c r="H30" s="61" t="s">
        <v>28</v>
      </c>
      <c r="I30" s="58" t="s">
        <v>212</v>
      </c>
      <c r="J30" s="59" t="s">
        <v>125</v>
      </c>
      <c r="K30" s="321" t="s">
        <v>180</v>
      </c>
      <c r="L30" s="447" t="s">
        <v>141</v>
      </c>
      <c r="M30" s="321" t="s">
        <v>212</v>
      </c>
      <c r="N30" s="322" t="s">
        <v>137</v>
      </c>
      <c r="O30" s="58" t="s">
        <v>181</v>
      </c>
      <c r="P30" s="59" t="s">
        <v>30</v>
      </c>
      <c r="Q30" s="444" t="s">
        <v>181</v>
      </c>
      <c r="R30" s="445" t="s">
        <v>223</v>
      </c>
      <c r="S30" s="321" t="s">
        <v>43</v>
      </c>
      <c r="T30" s="322" t="s">
        <v>32</v>
      </c>
      <c r="U30" s="248" t="str">
        <f t="shared" si="29"/>
        <v/>
      </c>
      <c r="V30" s="249" t="str">
        <f t="shared" si="51"/>
        <v/>
      </c>
      <c r="W30" s="249" t="str">
        <f t="shared" si="52"/>
        <v/>
      </c>
      <c r="X30" s="249" t="str">
        <f t="shared" si="53"/>
        <v/>
      </c>
      <c r="Y30" s="249" t="str">
        <f t="shared" si="54"/>
        <v/>
      </c>
      <c r="Z30" s="249" t="str">
        <f t="shared" si="55"/>
        <v/>
      </c>
      <c r="AA30" s="249" t="str">
        <f>IF(AND(P30&lt;&gt;E30,P30&lt;&gt;G30,P30&lt;&gt;I30,P30&lt;&gt;K30,P30&lt;&gt;M30,P30&lt;&gt;S30,P30&lt;&gt;U30),"","S")</f>
        <v/>
      </c>
      <c r="AB30" s="249" t="str">
        <f t="shared" si="4"/>
        <v/>
      </c>
      <c r="AC30" s="250" t="str">
        <f t="shared" si="56"/>
        <v/>
      </c>
      <c r="AD30" s="60" t="s">
        <v>35</v>
      </c>
      <c r="AE30" s="254"/>
      <c r="AF30" s="188">
        <v>1</v>
      </c>
      <c r="AG30" s="178" t="str">
        <f t="shared" si="6"/>
        <v/>
      </c>
      <c r="AH30" s="178" t="str">
        <f t="shared" si="7"/>
        <v/>
      </c>
      <c r="AI30" s="178" t="str">
        <f t="shared" si="50"/>
        <v/>
      </c>
      <c r="AJ30" s="178" t="str">
        <f t="shared" si="8"/>
        <v>V (7A)</v>
      </c>
      <c r="AK30" s="178" t="str">
        <f t="shared" si="9"/>
        <v/>
      </c>
      <c r="AL30" s="178" t="str">
        <f t="shared" si="10"/>
        <v>Đ (8C)</v>
      </c>
      <c r="AM30" s="178" t="str">
        <f t="shared" si="11"/>
        <v>T (6A)</v>
      </c>
      <c r="AN30" s="178" t="str">
        <f t="shared" si="12"/>
        <v>H (8A)</v>
      </c>
      <c r="AO30" s="178" t="str">
        <f t="shared" si="13"/>
        <v>CN (8B)</v>
      </c>
      <c r="AP30" s="178" t="str">
        <f t="shared" si="14"/>
        <v>T (6B)</v>
      </c>
      <c r="AQ30" s="311" t="str">
        <f t="shared" si="15"/>
        <v>CN (7B)</v>
      </c>
      <c r="AR30" s="288" t="str">
        <f t="shared" si="16"/>
        <v/>
      </c>
      <c r="AS30" s="171" t="str">
        <f t="shared" si="17"/>
        <v/>
      </c>
      <c r="AT30" s="171" t="str">
        <f t="shared" si="18"/>
        <v>TD (9B)</v>
      </c>
      <c r="AU30" s="171" t="str">
        <f t="shared" si="19"/>
        <v/>
      </c>
      <c r="AV30" s="171" t="str">
        <f t="shared" si="20"/>
        <v/>
      </c>
      <c r="AW30" s="171" t="str">
        <f t="shared" si="21"/>
        <v/>
      </c>
      <c r="AX30" s="171" t="str">
        <f t="shared" si="22"/>
        <v/>
      </c>
      <c r="AY30" s="172" t="str">
        <f t="shared" si="23"/>
        <v/>
      </c>
      <c r="AZ30" s="288" t="str">
        <f t="shared" si="24"/>
        <v/>
      </c>
      <c r="BA30" s="171" t="str">
        <f t="shared" si="25"/>
        <v/>
      </c>
      <c r="BB30" s="171" t="str">
        <f t="shared" si="26"/>
        <v/>
      </c>
      <c r="BC30" s="172" t="str">
        <f t="shared" si="27"/>
        <v>Đ (9A)</v>
      </c>
      <c r="BD30" s="172" t="str">
        <f t="shared" si="28"/>
        <v/>
      </c>
      <c r="BF30" s="247" t="s">
        <v>25</v>
      </c>
      <c r="BG30" s="247" t="s">
        <v>196</v>
      </c>
      <c r="BH30" s="161" t="s">
        <v>233</v>
      </c>
      <c r="BI30" s="247" t="s">
        <v>25</v>
      </c>
      <c r="BJ30" s="247" t="s">
        <v>196</v>
      </c>
    </row>
    <row r="31" spans="1:63" ht="12" customHeight="1" x14ac:dyDescent="0.25">
      <c r="A31" s="459"/>
      <c r="B31" s="167">
        <v>2</v>
      </c>
      <c r="C31" s="58" t="s">
        <v>40</v>
      </c>
      <c r="D31" s="61" t="s">
        <v>36</v>
      </c>
      <c r="E31" s="58" t="s">
        <v>63</v>
      </c>
      <c r="F31" s="61" t="s">
        <v>137</v>
      </c>
      <c r="G31" s="58" t="s">
        <v>212</v>
      </c>
      <c r="H31" s="61" t="s">
        <v>125</v>
      </c>
      <c r="I31" s="58" t="s">
        <v>43</v>
      </c>
      <c r="J31" s="61" t="s">
        <v>32</v>
      </c>
      <c r="K31" s="321" t="s">
        <v>159</v>
      </c>
      <c r="L31" s="447" t="s">
        <v>33</v>
      </c>
      <c r="M31" s="321" t="s">
        <v>180</v>
      </c>
      <c r="N31" s="322" t="s">
        <v>141</v>
      </c>
      <c r="O31" s="61" t="s">
        <v>44</v>
      </c>
      <c r="P31" s="61" t="s">
        <v>222</v>
      </c>
      <c r="Q31" s="305" t="s">
        <v>158</v>
      </c>
      <c r="R31" s="59" t="s">
        <v>34</v>
      </c>
      <c r="S31" s="321" t="s">
        <v>181</v>
      </c>
      <c r="T31" s="447" t="s">
        <v>223</v>
      </c>
      <c r="U31" s="248" t="str">
        <f t="shared" si="29"/>
        <v/>
      </c>
      <c r="V31" s="249" t="str">
        <f t="shared" si="51"/>
        <v/>
      </c>
      <c r="W31" s="249" t="str">
        <f t="shared" si="52"/>
        <v/>
      </c>
      <c r="X31" s="249" t="str">
        <f t="shared" si="53"/>
        <v/>
      </c>
      <c r="Y31" s="249" t="str">
        <f t="shared" si="54"/>
        <v/>
      </c>
      <c r="Z31" s="249" t="str">
        <f t="shared" si="55"/>
        <v/>
      </c>
      <c r="AA31" s="249" t="str">
        <f>IF(AND(P31&lt;&gt;E31,P31&lt;&gt;G31,P31&lt;&gt;I31,P31&lt;&gt;K31,P31&lt;&gt;M31,P31&lt;&gt;S31,P31&lt;&gt;U31),"","S")</f>
        <v/>
      </c>
      <c r="AB31" s="249" t="str">
        <f t="shared" si="4"/>
        <v/>
      </c>
      <c r="AC31" s="250" t="str">
        <f t="shared" si="56"/>
        <v/>
      </c>
      <c r="AD31" s="60" t="s">
        <v>26</v>
      </c>
      <c r="AE31" s="203"/>
      <c r="AF31" s="189">
        <v>2</v>
      </c>
      <c r="AG31" s="177" t="str">
        <f t="shared" si="6"/>
        <v/>
      </c>
      <c r="AH31" s="177" t="str">
        <f t="shared" si="7"/>
        <v/>
      </c>
      <c r="AI31" s="177" t="str">
        <f t="shared" si="50"/>
        <v/>
      </c>
      <c r="AJ31" s="177" t="str">
        <f t="shared" si="8"/>
        <v/>
      </c>
      <c r="AK31" s="177" t="str">
        <f t="shared" si="9"/>
        <v/>
      </c>
      <c r="AL31" s="177" t="str">
        <f t="shared" si="10"/>
        <v/>
      </c>
      <c r="AM31" s="177" t="str">
        <f t="shared" si="11"/>
        <v>T (6A)</v>
      </c>
      <c r="AN31" s="177" t="str">
        <f t="shared" si="12"/>
        <v>H (8B)</v>
      </c>
      <c r="AO31" s="177" t="str">
        <f t="shared" si="13"/>
        <v>Tin (6B)</v>
      </c>
      <c r="AP31" s="177" t="str">
        <f t="shared" si="14"/>
        <v/>
      </c>
      <c r="AQ31" s="312" t="str">
        <f t="shared" si="15"/>
        <v>CN (7A)</v>
      </c>
      <c r="AR31" s="175" t="str">
        <f t="shared" si="16"/>
        <v/>
      </c>
      <c r="AS31" s="177" t="str">
        <f t="shared" si="17"/>
        <v/>
      </c>
      <c r="AT31" s="177" t="str">
        <f t="shared" si="18"/>
        <v>TD (7B)</v>
      </c>
      <c r="AU31" s="177" t="str">
        <f t="shared" si="19"/>
        <v>A* (8A)</v>
      </c>
      <c r="AV31" s="177" t="str">
        <f t="shared" si="20"/>
        <v>A (9A)</v>
      </c>
      <c r="AW31" s="177" t="str">
        <f t="shared" si="21"/>
        <v/>
      </c>
      <c r="AX31" s="177" t="str">
        <f t="shared" si="22"/>
        <v/>
      </c>
      <c r="AY31" s="192" t="str">
        <f t="shared" si="23"/>
        <v/>
      </c>
      <c r="AZ31" s="175" t="str">
        <f t="shared" si="24"/>
        <v/>
      </c>
      <c r="BA31" s="177" t="str">
        <f t="shared" si="25"/>
        <v/>
      </c>
      <c r="BB31" s="177" t="str">
        <f t="shared" si="26"/>
        <v/>
      </c>
      <c r="BC31" s="192" t="str">
        <f t="shared" si="27"/>
        <v>Đ (9B)</v>
      </c>
      <c r="BD31" s="192" t="str">
        <f t="shared" si="28"/>
        <v>MT (8C)</v>
      </c>
      <c r="BF31" s="247">
        <v>1</v>
      </c>
      <c r="BG31" s="247" t="s">
        <v>16</v>
      </c>
      <c r="BH31" s="161" t="s">
        <v>36</v>
      </c>
      <c r="BI31" s="247">
        <v>1</v>
      </c>
      <c r="BJ31" s="247" t="s">
        <v>20</v>
      </c>
      <c r="BK31" s="161" t="s">
        <v>26</v>
      </c>
    </row>
    <row r="32" spans="1:63" ht="12" customHeight="1" x14ac:dyDescent="0.25">
      <c r="A32" s="459" t="s">
        <v>121</v>
      </c>
      <c r="B32" s="167">
        <v>3</v>
      </c>
      <c r="C32" s="58" t="s">
        <v>41</v>
      </c>
      <c r="D32" s="59" t="s">
        <v>28</v>
      </c>
      <c r="E32" s="58" t="s">
        <v>39</v>
      </c>
      <c r="F32" s="61" t="s">
        <v>27</v>
      </c>
      <c r="G32" s="58" t="s">
        <v>181</v>
      </c>
      <c r="H32" s="59" t="s">
        <v>30</v>
      </c>
      <c r="I32" s="58" t="s">
        <v>44</v>
      </c>
      <c r="J32" s="59" t="s">
        <v>222</v>
      </c>
      <c r="K32" s="321" t="s">
        <v>39</v>
      </c>
      <c r="L32" s="447" t="s">
        <v>36</v>
      </c>
      <c r="M32" s="321" t="s">
        <v>159</v>
      </c>
      <c r="N32" s="447" t="s">
        <v>33</v>
      </c>
      <c r="O32" s="321" t="s">
        <v>43</v>
      </c>
      <c r="P32" s="446" t="s">
        <v>32</v>
      </c>
      <c r="Q32" s="322" t="s">
        <v>180</v>
      </c>
      <c r="R32" s="447" t="s">
        <v>141</v>
      </c>
      <c r="S32" s="62" t="s">
        <v>44</v>
      </c>
      <c r="T32" s="59" t="s">
        <v>34</v>
      </c>
      <c r="U32" s="248" t="str">
        <f t="shared" si="29"/>
        <v/>
      </c>
      <c r="V32" s="249" t="str">
        <f t="shared" si="51"/>
        <v/>
      </c>
      <c r="W32" s="249" t="str">
        <f t="shared" si="52"/>
        <v/>
      </c>
      <c r="X32" s="249" t="str">
        <f t="shared" si="53"/>
        <v/>
      </c>
      <c r="Y32" s="249" t="str">
        <f t="shared" si="54"/>
        <v/>
      </c>
      <c r="Z32" s="249" t="str">
        <f t="shared" si="55"/>
        <v/>
      </c>
      <c r="AA32" s="249" t="str">
        <f>IF(AND(P32&lt;&gt;E32,P32&lt;&gt;G32,P32&lt;&gt;I32,P32&lt;&gt;K32,P32&lt;&gt;M32,P32&lt;&gt;S32,P32&lt;&gt;U32),"","S")</f>
        <v/>
      </c>
      <c r="AB32" s="249" t="str">
        <f t="shared" si="4"/>
        <v/>
      </c>
      <c r="AC32" s="250" t="str">
        <f t="shared" si="56"/>
        <v/>
      </c>
      <c r="AD32" s="60" t="s">
        <v>34</v>
      </c>
      <c r="AE32" s="203">
        <v>6</v>
      </c>
      <c r="AF32" s="189">
        <v>3</v>
      </c>
      <c r="AG32" s="177" t="str">
        <f t="shared" si="6"/>
        <v/>
      </c>
      <c r="AH32" s="177" t="str">
        <f t="shared" si="7"/>
        <v>L (6B)</v>
      </c>
      <c r="AI32" s="177" t="str">
        <f t="shared" si="50"/>
        <v/>
      </c>
      <c r="AJ32" s="177" t="str">
        <f t="shared" si="8"/>
        <v>V (6A)</v>
      </c>
      <c r="AK32" s="177" t="str">
        <f t="shared" si="9"/>
        <v/>
      </c>
      <c r="AL32" s="177" t="str">
        <f t="shared" si="10"/>
        <v>Đ (7A)</v>
      </c>
      <c r="AM32" s="177" t="str">
        <f t="shared" si="11"/>
        <v>L (8A)</v>
      </c>
      <c r="AN32" s="177" t="str">
        <f t="shared" si="12"/>
        <v>H (9A)</v>
      </c>
      <c r="AO32" s="177" t="str">
        <f t="shared" si="13"/>
        <v/>
      </c>
      <c r="AP32" s="177" t="str">
        <f t="shared" si="14"/>
        <v/>
      </c>
      <c r="AQ32" s="312" t="str">
        <f t="shared" si="15"/>
        <v/>
      </c>
      <c r="AR32" s="175" t="str">
        <f t="shared" si="16"/>
        <v/>
      </c>
      <c r="AS32" s="177" t="str">
        <f t="shared" si="17"/>
        <v/>
      </c>
      <c r="AT32" s="177" t="str">
        <f t="shared" si="18"/>
        <v>TD (8C)</v>
      </c>
      <c r="AU32" s="177" t="str">
        <f t="shared" si="19"/>
        <v>A* (8B)</v>
      </c>
      <c r="AV32" s="177" t="str">
        <f t="shared" si="20"/>
        <v>MT (9B)</v>
      </c>
      <c r="AW32" s="177" t="str">
        <f t="shared" si="21"/>
        <v/>
      </c>
      <c r="AX32" s="177" t="str">
        <f t="shared" si="22"/>
        <v/>
      </c>
      <c r="AY32" s="192" t="str">
        <f t="shared" si="23"/>
        <v/>
      </c>
      <c r="AZ32" s="175" t="str">
        <f t="shared" si="24"/>
        <v/>
      </c>
      <c r="BA32" s="177" t="str">
        <f t="shared" si="25"/>
        <v/>
      </c>
      <c r="BB32" s="177" t="str">
        <f t="shared" si="26"/>
        <v/>
      </c>
      <c r="BC32" s="192" t="str">
        <f t="shared" si="27"/>
        <v/>
      </c>
      <c r="BD32" s="192" t="str">
        <f t="shared" si="28"/>
        <v>MT (7B)</v>
      </c>
      <c r="BF32" s="247">
        <v>2</v>
      </c>
      <c r="BG32" s="247"/>
      <c r="BI32" s="247">
        <v>2</v>
      </c>
      <c r="BJ32" s="247" t="s">
        <v>21</v>
      </c>
      <c r="BK32" s="161" t="s">
        <v>26</v>
      </c>
    </row>
    <row r="33" spans="1:63" ht="12" customHeight="1" x14ac:dyDescent="0.25">
      <c r="A33" s="459"/>
      <c r="B33" s="167">
        <v>4</v>
      </c>
      <c r="C33" s="58" t="s">
        <v>63</v>
      </c>
      <c r="D33" s="59" t="s">
        <v>137</v>
      </c>
      <c r="E33" s="58" t="s">
        <v>43</v>
      </c>
      <c r="F33" s="61" t="s">
        <v>222</v>
      </c>
      <c r="G33" s="58" t="s">
        <v>40</v>
      </c>
      <c r="H33" s="61" t="s">
        <v>27</v>
      </c>
      <c r="I33" s="58" t="s">
        <v>181</v>
      </c>
      <c r="J33" s="61" t="s">
        <v>30</v>
      </c>
      <c r="K33" s="321" t="s">
        <v>41</v>
      </c>
      <c r="L33" s="322" t="s">
        <v>28</v>
      </c>
      <c r="M33" s="321" t="s">
        <v>39</v>
      </c>
      <c r="N33" s="447" t="s">
        <v>36</v>
      </c>
      <c r="O33" s="321" t="s">
        <v>159</v>
      </c>
      <c r="P33" s="446" t="s">
        <v>33</v>
      </c>
      <c r="Q33" s="322" t="s">
        <v>41</v>
      </c>
      <c r="R33" s="447" t="s">
        <v>179</v>
      </c>
      <c r="S33" s="322" t="s">
        <v>180</v>
      </c>
      <c r="T33" s="447" t="s">
        <v>141</v>
      </c>
      <c r="U33" s="248" t="str">
        <f t="shared" si="29"/>
        <v/>
      </c>
      <c r="V33" s="249" t="str">
        <f t="shared" si="51"/>
        <v/>
      </c>
      <c r="W33" s="249" t="str">
        <f t="shared" si="52"/>
        <v/>
      </c>
      <c r="X33" s="249" t="str">
        <f t="shared" si="53"/>
        <v/>
      </c>
      <c r="Y33" s="249" t="str">
        <f t="shared" si="54"/>
        <v/>
      </c>
      <c r="Z33" s="249" t="str">
        <f t="shared" si="55"/>
        <v/>
      </c>
      <c r="AA33" s="249" t="str">
        <f>IF(AND(P33&lt;&gt;E33,P33&lt;&gt;G33,P33&lt;&gt;I33,P33&lt;&gt;K33,P33&lt;&gt;M33,P33&lt;&gt;S33,P33&lt;&gt;U33),"","S")</f>
        <v/>
      </c>
      <c r="AB33" s="249" t="str">
        <f t="shared" si="4"/>
        <v/>
      </c>
      <c r="AC33" s="250" t="str">
        <f t="shared" si="56"/>
        <v/>
      </c>
      <c r="AD33" s="60"/>
      <c r="AE33" s="203"/>
      <c r="AF33" s="189">
        <v>4</v>
      </c>
      <c r="AG33" s="177" t="str">
        <f t="shared" si="6"/>
        <v/>
      </c>
      <c r="AH33" s="177" t="str">
        <f t="shared" si="7"/>
        <v>T (7A)</v>
      </c>
      <c r="AI33" s="177" t="str">
        <f t="shared" si="50"/>
        <v/>
      </c>
      <c r="AJ33" s="177" t="str">
        <f t="shared" si="8"/>
        <v>V (8A)</v>
      </c>
      <c r="AK33" s="177" t="str">
        <f t="shared" si="9"/>
        <v/>
      </c>
      <c r="AL33" s="177" t="str">
        <f t="shared" si="10"/>
        <v>Đ (7B)</v>
      </c>
      <c r="AM33" s="177" t="str">
        <f t="shared" si="11"/>
        <v>L (8B)</v>
      </c>
      <c r="AN33" s="177" t="str">
        <f t="shared" si="12"/>
        <v>H (9B)</v>
      </c>
      <c r="AO33" s="177" t="str">
        <f t="shared" si="13"/>
        <v>Tin (6A)</v>
      </c>
      <c r="AP33" s="177" t="str">
        <f t="shared" si="14"/>
        <v/>
      </c>
      <c r="AQ33" s="312" t="str">
        <f t="shared" si="15"/>
        <v/>
      </c>
      <c r="AR33" s="175" t="str">
        <f t="shared" si="16"/>
        <v/>
      </c>
      <c r="AS33" s="177" t="str">
        <f t="shared" si="17"/>
        <v/>
      </c>
      <c r="AT33" s="177" t="str">
        <f t="shared" si="18"/>
        <v/>
      </c>
      <c r="AU33" s="177" t="str">
        <f t="shared" si="19"/>
        <v>A* (8C)</v>
      </c>
      <c r="AV33" s="177" t="str">
        <f t="shared" si="20"/>
        <v/>
      </c>
      <c r="AW33" s="177" t="str">
        <f t="shared" si="21"/>
        <v/>
      </c>
      <c r="AX33" s="177" t="str">
        <f t="shared" si="22"/>
        <v/>
      </c>
      <c r="AY33" s="192" t="str">
        <f t="shared" si="23"/>
        <v/>
      </c>
      <c r="AZ33" s="175" t="str">
        <f t="shared" si="24"/>
        <v/>
      </c>
      <c r="BA33" s="177" t="str">
        <f t="shared" si="25"/>
        <v>V (9A)</v>
      </c>
      <c r="BB33" s="177" t="str">
        <f t="shared" si="26"/>
        <v/>
      </c>
      <c r="BC33" s="192" t="str">
        <f t="shared" si="27"/>
        <v/>
      </c>
      <c r="BD33" s="192" t="str">
        <f t="shared" si="28"/>
        <v>TD (6B)</v>
      </c>
      <c r="BF33" s="247">
        <v>3</v>
      </c>
      <c r="BG33" s="247" t="s">
        <v>19</v>
      </c>
      <c r="BH33" s="161" t="s">
        <v>125</v>
      </c>
      <c r="BI33" s="247">
        <v>3</v>
      </c>
      <c r="BJ33" s="247" t="s">
        <v>199</v>
      </c>
      <c r="BK33" s="161" t="s">
        <v>31</v>
      </c>
    </row>
    <row r="34" spans="1:63" ht="12" customHeight="1" thickBot="1" x14ac:dyDescent="0.3">
      <c r="A34" s="459"/>
      <c r="B34" s="167">
        <v>5</v>
      </c>
      <c r="C34" s="58" t="s">
        <v>182</v>
      </c>
      <c r="D34" s="59" t="s">
        <v>30</v>
      </c>
      <c r="E34" s="58" t="s">
        <v>159</v>
      </c>
      <c r="F34" s="61" t="s">
        <v>33</v>
      </c>
      <c r="G34" s="58" t="s">
        <v>40</v>
      </c>
      <c r="H34" s="61" t="s">
        <v>27</v>
      </c>
      <c r="I34" s="58" t="s">
        <v>63</v>
      </c>
      <c r="J34" s="61" t="s">
        <v>137</v>
      </c>
      <c r="K34" s="321" t="s">
        <v>41</v>
      </c>
      <c r="L34" s="448" t="s">
        <v>28</v>
      </c>
      <c r="M34" s="449" t="s">
        <v>44</v>
      </c>
      <c r="N34" s="447" t="s">
        <v>222</v>
      </c>
      <c r="O34" s="322" t="s">
        <v>180</v>
      </c>
      <c r="P34" s="446" t="s">
        <v>141</v>
      </c>
      <c r="Q34" s="450" t="s">
        <v>41</v>
      </c>
      <c r="R34" s="322" t="s">
        <v>179</v>
      </c>
      <c r="S34" s="58" t="s">
        <v>158</v>
      </c>
      <c r="T34" s="59" t="s">
        <v>34</v>
      </c>
      <c r="U34" s="248" t="str">
        <f t="shared" si="29"/>
        <v/>
      </c>
      <c r="V34" s="249" t="str">
        <f t="shared" si="51"/>
        <v/>
      </c>
      <c r="W34" s="249" t="str">
        <f t="shared" si="52"/>
        <v/>
      </c>
      <c r="X34" s="249" t="str">
        <f t="shared" si="53"/>
        <v/>
      </c>
      <c r="Y34" s="249" t="str">
        <f t="shared" si="54"/>
        <v/>
      </c>
      <c r="Z34" s="249" t="str">
        <f t="shared" si="55"/>
        <v/>
      </c>
      <c r="AA34" s="249" t="str">
        <f>IF(AND(P34&lt;&gt;E34,P34&lt;&gt;G34,P34&lt;&gt;I34,P34&lt;&gt;K34,P34&lt;&gt;M34,P34&lt;&gt;S34,P34&lt;&gt;U34),"","S")</f>
        <v/>
      </c>
      <c r="AB34" s="249" t="str">
        <f t="shared" si="4"/>
        <v/>
      </c>
      <c r="AC34" s="250" t="str">
        <f t="shared" si="56"/>
        <v/>
      </c>
      <c r="AD34" s="60"/>
      <c r="AE34" s="251"/>
      <c r="AF34" s="190">
        <v>5</v>
      </c>
      <c r="AG34" s="176" t="str">
        <f t="shared" si="6"/>
        <v/>
      </c>
      <c r="AH34" s="176" t="str">
        <f t="shared" si="7"/>
        <v>T (7A)</v>
      </c>
      <c r="AI34" s="176" t="str">
        <f t="shared" si="50"/>
        <v/>
      </c>
      <c r="AJ34" s="176" t="str">
        <f t="shared" si="8"/>
        <v>V (8A)</v>
      </c>
      <c r="AK34" s="176" t="str">
        <f t="shared" si="9"/>
        <v/>
      </c>
      <c r="AL34" s="176" t="str">
        <f t="shared" si="10"/>
        <v>SV (6A)</v>
      </c>
      <c r="AM34" s="176" t="str">
        <f t="shared" si="11"/>
        <v/>
      </c>
      <c r="AN34" s="176" t="str">
        <f t="shared" si="12"/>
        <v>H (8C)</v>
      </c>
      <c r="AO34" s="176" t="str">
        <f t="shared" si="13"/>
        <v>Tin (7B)</v>
      </c>
      <c r="AP34" s="176" t="str">
        <f t="shared" si="14"/>
        <v/>
      </c>
      <c r="AQ34" s="313" t="str">
        <f t="shared" si="15"/>
        <v/>
      </c>
      <c r="AR34" s="181" t="str">
        <f t="shared" si="16"/>
        <v/>
      </c>
      <c r="AS34" s="182" t="str">
        <f t="shared" si="17"/>
        <v/>
      </c>
      <c r="AT34" s="182" t="str">
        <f t="shared" si="18"/>
        <v/>
      </c>
      <c r="AU34" s="182" t="str">
        <f t="shared" si="19"/>
        <v>A* (6B)</v>
      </c>
      <c r="AV34" s="182" t="str">
        <f t="shared" si="20"/>
        <v>A (9B)</v>
      </c>
      <c r="AW34" s="182" t="str">
        <f t="shared" si="21"/>
        <v/>
      </c>
      <c r="AX34" s="182" t="str">
        <f t="shared" si="22"/>
        <v/>
      </c>
      <c r="AY34" s="195" t="str">
        <f t="shared" si="23"/>
        <v/>
      </c>
      <c r="AZ34" s="181" t="str">
        <f t="shared" si="24"/>
        <v/>
      </c>
      <c r="BA34" s="182" t="str">
        <f t="shared" si="25"/>
        <v>V (9A)</v>
      </c>
      <c r="BB34" s="182" t="str">
        <f t="shared" si="26"/>
        <v/>
      </c>
      <c r="BC34" s="195" t="str">
        <f t="shared" si="27"/>
        <v/>
      </c>
      <c r="BD34" s="195" t="str">
        <f t="shared" si="28"/>
        <v>MT (8B)</v>
      </c>
      <c r="BF34" s="247">
        <v>4</v>
      </c>
      <c r="BG34" s="247" t="s">
        <v>18</v>
      </c>
      <c r="BH34" s="161" t="s">
        <v>125</v>
      </c>
      <c r="BI34" s="247">
        <v>4</v>
      </c>
      <c r="BJ34" s="247"/>
    </row>
    <row r="35" spans="1:63" ht="12" customHeight="1" x14ac:dyDescent="0.25">
      <c r="A35" s="183"/>
      <c r="B35" s="191">
        <v>1</v>
      </c>
      <c r="C35" s="296" t="s">
        <v>41</v>
      </c>
      <c r="D35" s="297" t="s">
        <v>28</v>
      </c>
      <c r="E35" s="296" t="s">
        <v>41</v>
      </c>
      <c r="F35" s="297" t="s">
        <v>140</v>
      </c>
      <c r="G35" s="296" t="s">
        <v>158</v>
      </c>
      <c r="H35" s="297" t="s">
        <v>34</v>
      </c>
      <c r="I35" s="296" t="s">
        <v>182</v>
      </c>
      <c r="J35" s="297" t="s">
        <v>209</v>
      </c>
      <c r="K35" s="296" t="s">
        <v>181</v>
      </c>
      <c r="L35" s="59" t="s">
        <v>30</v>
      </c>
      <c r="M35" s="296" t="s">
        <v>40</v>
      </c>
      <c r="N35" s="297" t="s">
        <v>26</v>
      </c>
      <c r="O35" s="300" t="s">
        <v>158</v>
      </c>
      <c r="P35" s="301" t="s">
        <v>33</v>
      </c>
      <c r="Q35" s="307" t="s">
        <v>43</v>
      </c>
      <c r="R35" s="297" t="s">
        <v>32</v>
      </c>
      <c r="S35" s="296" t="s">
        <v>40</v>
      </c>
      <c r="T35" s="297" t="s">
        <v>130</v>
      </c>
      <c r="U35" s="248" t="str">
        <f t="shared" si="29"/>
        <v/>
      </c>
      <c r="V35" s="259" t="str">
        <f>IF(AND(F35&lt;&gt;D35,F35&lt;&gt;H35,F35&lt;&gt;J35,F35&lt;&gt;L35,F35&lt;&gt;N35,F35&lt;&gt;R20,F35&lt;&gt;T35),"","S")</f>
        <v/>
      </c>
      <c r="W35" s="259" t="str">
        <f>IF(AND(H35&lt;&gt;D35,H35&lt;&gt;F35,H35&lt;&gt;J35,H35&lt;&gt;L35,H35&lt;&gt;N35,H35&lt;&gt;R20,H35&lt;&gt;T35),"","S")</f>
        <v/>
      </c>
      <c r="X35" s="259" t="str">
        <f>IF(AND(J35&lt;&gt;D35,J35&lt;&gt;F35,J35&lt;&gt;H35,J35&lt;&gt;L35,J35&lt;&gt;N35,J35&lt;&gt;R20,J35&lt;&gt;T35),"","S")</f>
        <v/>
      </c>
      <c r="Y35" s="259" t="str">
        <f>IF(AND(L35&lt;&gt;D35,L35&lt;&gt;F35,L35&lt;&gt;H35,L35&lt;&gt;J35,L35&lt;&gt;N35,L35&lt;&gt;R20,L35&lt;&gt;T35),"","S")</f>
        <v/>
      </c>
      <c r="Z35" s="259" t="str">
        <f>IF(AND(N35&lt;&gt;D35,N35&lt;&gt;F35,N35&lt;&gt;H35,N35&lt;&gt;J35,N35&lt;&gt;L35,N35&lt;&gt;R20,N35&lt;&gt;T35),"","S")</f>
        <v/>
      </c>
      <c r="AA35" s="259" t="str">
        <f>IF(AND(P35&lt;&gt;E35,P35&lt;&gt;G35,P35&lt;&gt;I35,P35&lt;&gt;K35,P35&lt;&gt;M35,P35&lt;&gt;S20,P35&lt;&gt;U35),"","S")</f>
        <v/>
      </c>
      <c r="AB35" s="259" t="str">
        <f>IF(AND(R20&lt;&gt;D35,R20&lt;&gt;F35,R20&lt;&gt;H35,R20&lt;&gt;J35,R20&lt;&gt;L35,R20&lt;&gt;N35,R20&lt;&gt;T35),"","S")</f>
        <v/>
      </c>
      <c r="AC35" s="265" t="str">
        <f>IF(AND(T35&lt;&gt;D35,T35&lt;&gt;F35,T35&lt;&gt;H35,T35&lt;&gt;J35,T35&lt;&gt;L35,T35&lt;&gt;N35,T35&lt;&gt;R20),"","S")</f>
        <v/>
      </c>
      <c r="AD35" s="65"/>
      <c r="AE35" s="254"/>
      <c r="AF35" s="170">
        <v>1</v>
      </c>
      <c r="AG35" s="288" t="str">
        <f t="shared" si="6"/>
        <v>T (8B)</v>
      </c>
      <c r="AH35" s="171" t="str">
        <f t="shared" si="7"/>
        <v/>
      </c>
      <c r="AI35" s="171" t="str">
        <f t="shared" si="50"/>
        <v>T (9B)</v>
      </c>
      <c r="AJ35" s="171" t="str">
        <f t="shared" si="8"/>
        <v>V (6A)</v>
      </c>
      <c r="AK35" s="171" t="str">
        <f t="shared" si="9"/>
        <v/>
      </c>
      <c r="AL35" s="171" t="str">
        <f t="shared" si="10"/>
        <v>Đ (8A)</v>
      </c>
      <c r="AM35" s="171" t="str">
        <f t="shared" si="11"/>
        <v/>
      </c>
      <c r="AN35" s="171" t="str">
        <f t="shared" si="12"/>
        <v/>
      </c>
      <c r="AO35" s="171" t="str">
        <f t="shared" si="13"/>
        <v/>
      </c>
      <c r="AP35" s="171" t="str">
        <f t="shared" si="14"/>
        <v/>
      </c>
      <c r="AQ35" s="172" t="str">
        <f t="shared" si="15"/>
        <v/>
      </c>
      <c r="AR35" s="288" t="str">
        <f t="shared" si="16"/>
        <v>V (6B)</v>
      </c>
      <c r="AS35" s="171" t="str">
        <f t="shared" si="17"/>
        <v/>
      </c>
      <c r="AT35" s="171" t="str">
        <f t="shared" si="18"/>
        <v>TD (9A)</v>
      </c>
      <c r="AU35" s="171" t="str">
        <f t="shared" si="19"/>
        <v>A (8C)</v>
      </c>
      <c r="AV35" s="171" t="str">
        <f t="shared" si="20"/>
        <v>A (7A)</v>
      </c>
      <c r="AW35" s="171" t="str">
        <f t="shared" si="21"/>
        <v/>
      </c>
      <c r="AX35" s="171" t="str">
        <f t="shared" si="22"/>
        <v/>
      </c>
      <c r="AY35" s="172" t="str">
        <f t="shared" si="23"/>
        <v/>
      </c>
      <c r="AZ35" s="288" t="str">
        <f t="shared" si="24"/>
        <v/>
      </c>
      <c r="BA35" s="171" t="str">
        <f t="shared" si="25"/>
        <v/>
      </c>
      <c r="BB35" s="171" t="str">
        <f t="shared" si="26"/>
        <v>SV (7B)</v>
      </c>
      <c r="BC35" s="172" t="str">
        <f t="shared" si="27"/>
        <v/>
      </c>
      <c r="BD35" s="172" t="str">
        <f t="shared" si="28"/>
        <v/>
      </c>
      <c r="BF35" s="247">
        <v>5</v>
      </c>
      <c r="BG35" s="247" t="s">
        <v>16</v>
      </c>
      <c r="BH35" s="161" t="s">
        <v>125</v>
      </c>
      <c r="BI35" s="247">
        <v>5</v>
      </c>
      <c r="BJ35" s="247"/>
    </row>
    <row r="36" spans="1:63" ht="12" customHeight="1" x14ac:dyDescent="0.25">
      <c r="A36" s="459"/>
      <c r="B36" s="167">
        <v>2</v>
      </c>
      <c r="C36" s="58" t="s">
        <v>41</v>
      </c>
      <c r="D36" s="61" t="s">
        <v>28</v>
      </c>
      <c r="E36" s="58" t="s">
        <v>41</v>
      </c>
      <c r="F36" s="61" t="s">
        <v>140</v>
      </c>
      <c r="G36" s="58" t="s">
        <v>182</v>
      </c>
      <c r="H36" s="61" t="s">
        <v>209</v>
      </c>
      <c r="I36" s="58" t="s">
        <v>40</v>
      </c>
      <c r="J36" s="61" t="s">
        <v>27</v>
      </c>
      <c r="K36" s="305" t="s">
        <v>158</v>
      </c>
      <c r="L36" s="59" t="s">
        <v>33</v>
      </c>
      <c r="M36" s="58" t="s">
        <v>40</v>
      </c>
      <c r="N36" s="61" t="s">
        <v>26</v>
      </c>
      <c r="O36" s="305" t="s">
        <v>181</v>
      </c>
      <c r="P36" s="302" t="s">
        <v>30</v>
      </c>
      <c r="Q36" s="309" t="s">
        <v>210</v>
      </c>
      <c r="R36" s="309" t="s">
        <v>35</v>
      </c>
      <c r="S36" s="305" t="s">
        <v>43</v>
      </c>
      <c r="T36" s="59" t="s">
        <v>32</v>
      </c>
      <c r="U36" s="248" t="str">
        <f t="shared" ref="U36:U37" si="57">IF(AND(D36&lt;&gt;F36,D36&lt;&gt;H36,E36&lt;&gt;J36,D36&lt;&gt;L36,D36&lt;&gt;N36,D36&lt;&gt;R36,D36&lt;&gt;T36),"","S")</f>
        <v/>
      </c>
      <c r="V36" s="259" t="str">
        <f t="shared" ref="V36:V37" si="58">IF(AND(F36&lt;&gt;D36,F36&lt;&gt;H36,F36&lt;&gt;J36,F36&lt;&gt;L36,F36&lt;&gt;N36,F36&lt;&gt;R21,F36&lt;&gt;T36),"","S")</f>
        <v/>
      </c>
      <c r="W36" s="259" t="str">
        <f t="shared" ref="W36:W37" si="59">IF(AND(H36&lt;&gt;D36,H36&lt;&gt;F36,H36&lt;&gt;J36,H36&lt;&gt;L36,H36&lt;&gt;N36,H36&lt;&gt;R21,H36&lt;&gt;T36),"","S")</f>
        <v/>
      </c>
      <c r="X36" s="259" t="str">
        <f t="shared" ref="X36:X37" si="60">IF(AND(J36&lt;&gt;D36,J36&lt;&gt;F36,J36&lt;&gt;H36,J36&lt;&gt;L36,J36&lt;&gt;N36,J36&lt;&gt;R21,J36&lt;&gt;T36),"","S")</f>
        <v/>
      </c>
      <c r="Y36" s="259" t="str">
        <f t="shared" ref="Y36:Y37" si="61">IF(AND(L36&lt;&gt;D36,L36&lt;&gt;F36,L36&lt;&gt;H36,L36&lt;&gt;J36,L36&lt;&gt;N36,L36&lt;&gt;R21,L36&lt;&gt;T36),"","S")</f>
        <v/>
      </c>
      <c r="Z36" s="259" t="str">
        <f t="shared" ref="Z36:Z37" si="62">IF(AND(N36&lt;&gt;D36,N36&lt;&gt;F36,N36&lt;&gt;H36,N36&lt;&gt;J36,N36&lt;&gt;L36,N36&lt;&gt;R21,N36&lt;&gt;T36),"","S")</f>
        <v/>
      </c>
      <c r="AA36" s="259" t="str">
        <f t="shared" ref="AA36:AA37" si="63">IF(AND(P36&lt;&gt;E36,P36&lt;&gt;G36,P36&lt;&gt;I36,P36&lt;&gt;K36,P36&lt;&gt;M36,P36&lt;&gt;S21,P36&lt;&gt;U36),"","S")</f>
        <v/>
      </c>
      <c r="AB36" s="259" t="str">
        <f t="shared" ref="AB36:AB37" si="64">IF(AND(R21&lt;&gt;D36,R21&lt;&gt;F36,R21&lt;&gt;H36,R21&lt;&gt;J36,R21&lt;&gt;L36,R21&lt;&gt;N36,R21&lt;&gt;T36),"","S")</f>
        <v/>
      </c>
      <c r="AC36" s="265" t="str">
        <f t="shared" ref="AC36:AC37" si="65">IF(AND(T36&lt;&gt;D36,T36&lt;&gt;F36,T36&lt;&gt;H36,T36&lt;&gt;J36,T36&lt;&gt;L36,T36&lt;&gt;N36,T36&lt;&gt;R21),"","S")</f>
        <v/>
      </c>
      <c r="AD36" s="60"/>
      <c r="AE36" s="203">
        <v>7</v>
      </c>
      <c r="AF36" s="174">
        <v>2</v>
      </c>
      <c r="AG36" s="175" t="str">
        <f t="shared" si="6"/>
        <v>T (8B)</v>
      </c>
      <c r="AH36" s="177" t="str">
        <f t="shared" si="7"/>
        <v>T (7B)</v>
      </c>
      <c r="AI36" s="177" t="str">
        <f t="shared" si="50"/>
        <v/>
      </c>
      <c r="AJ36" s="177" t="str">
        <f t="shared" si="8"/>
        <v>V (6A)</v>
      </c>
      <c r="AK36" s="177" t="str">
        <f t="shared" si="9"/>
        <v/>
      </c>
      <c r="AL36" s="177" t="str">
        <f t="shared" si="10"/>
        <v>Đ (8C)</v>
      </c>
      <c r="AM36" s="177" t="str">
        <f t="shared" si="11"/>
        <v/>
      </c>
      <c r="AN36" s="177" t="str">
        <f t="shared" si="12"/>
        <v/>
      </c>
      <c r="AO36" s="177" t="str">
        <f t="shared" si="13"/>
        <v/>
      </c>
      <c r="AP36" s="177" t="str">
        <f t="shared" si="14"/>
        <v/>
      </c>
      <c r="AQ36" s="192" t="str">
        <f t="shared" si="15"/>
        <v/>
      </c>
      <c r="AR36" s="175" t="str">
        <f t="shared" si="16"/>
        <v>V (6B)</v>
      </c>
      <c r="AS36" s="177" t="str">
        <f t="shared" si="17"/>
        <v/>
      </c>
      <c r="AT36" s="177" t="str">
        <f t="shared" si="18"/>
        <v>TD (9B)</v>
      </c>
      <c r="AU36" s="177" t="str">
        <f t="shared" si="19"/>
        <v>A (8A)</v>
      </c>
      <c r="AV36" s="177" t="str">
        <f t="shared" si="20"/>
        <v/>
      </c>
      <c r="AW36" s="177" t="str">
        <f t="shared" si="21"/>
        <v>S (9A)</v>
      </c>
      <c r="AX36" s="177" t="str">
        <f t="shared" si="22"/>
        <v/>
      </c>
      <c r="AY36" s="192" t="str">
        <f t="shared" si="23"/>
        <v/>
      </c>
      <c r="AZ36" s="175" t="str">
        <f t="shared" si="24"/>
        <v/>
      </c>
      <c r="BA36" s="177" t="str">
        <f t="shared" si="25"/>
        <v/>
      </c>
      <c r="BB36" s="177" t="str">
        <f t="shared" si="26"/>
        <v>SV (7A)</v>
      </c>
      <c r="BC36" s="192" t="str">
        <f t="shared" si="27"/>
        <v/>
      </c>
      <c r="BD36" s="192" t="str">
        <f t="shared" si="28"/>
        <v/>
      </c>
    </row>
    <row r="37" spans="1:63" ht="12" customHeight="1" x14ac:dyDescent="0.25">
      <c r="A37" s="459" t="s">
        <v>122</v>
      </c>
      <c r="B37" s="167">
        <v>3</v>
      </c>
      <c r="C37" s="58" t="s">
        <v>158</v>
      </c>
      <c r="D37" s="61" t="s">
        <v>34</v>
      </c>
      <c r="E37" s="58" t="s">
        <v>182</v>
      </c>
      <c r="F37" s="61" t="s">
        <v>30</v>
      </c>
      <c r="G37" s="58" t="s">
        <v>43</v>
      </c>
      <c r="H37" s="61" t="s">
        <v>32</v>
      </c>
      <c r="I37" s="58" t="s">
        <v>39</v>
      </c>
      <c r="J37" s="61" t="s">
        <v>27</v>
      </c>
      <c r="K37" s="305" t="s">
        <v>41</v>
      </c>
      <c r="L37" s="59" t="s">
        <v>28</v>
      </c>
      <c r="M37" s="58" t="s">
        <v>158</v>
      </c>
      <c r="N37" s="61" t="s">
        <v>33</v>
      </c>
      <c r="O37" s="305" t="s">
        <v>40</v>
      </c>
      <c r="P37" s="302" t="s">
        <v>130</v>
      </c>
      <c r="Q37" s="61" t="s">
        <v>40</v>
      </c>
      <c r="R37" s="61" t="s">
        <v>26</v>
      </c>
      <c r="S37" s="58" t="s">
        <v>210</v>
      </c>
      <c r="T37" s="61" t="s">
        <v>35</v>
      </c>
      <c r="U37" s="248" t="str">
        <f t="shared" si="57"/>
        <v/>
      </c>
      <c r="V37" s="259" t="str">
        <f t="shared" si="58"/>
        <v/>
      </c>
      <c r="W37" s="259" t="str">
        <f t="shared" si="59"/>
        <v/>
      </c>
      <c r="X37" s="259" t="str">
        <f t="shared" si="60"/>
        <v/>
      </c>
      <c r="Y37" s="259" t="str">
        <f t="shared" si="61"/>
        <v/>
      </c>
      <c r="Z37" s="259" t="str">
        <f t="shared" si="62"/>
        <v/>
      </c>
      <c r="AA37" s="259" t="str">
        <f t="shared" si="63"/>
        <v/>
      </c>
      <c r="AB37" s="259" t="str">
        <f t="shared" si="64"/>
        <v/>
      </c>
      <c r="AC37" s="265" t="str">
        <f t="shared" si="65"/>
        <v/>
      </c>
      <c r="AD37" s="60" t="s">
        <v>125</v>
      </c>
      <c r="AE37" s="163"/>
      <c r="AF37" s="174">
        <v>3</v>
      </c>
      <c r="AG37" s="175" t="str">
        <f t="shared" si="6"/>
        <v>T (9A)</v>
      </c>
      <c r="AH37" s="177" t="str">
        <f t="shared" si="7"/>
        <v>L (7B)</v>
      </c>
      <c r="AI37" s="177" t="str">
        <f t="shared" si="50"/>
        <v>T (8C)</v>
      </c>
      <c r="AJ37" s="177" t="str">
        <f t="shared" si="8"/>
        <v>V (8A)</v>
      </c>
      <c r="AK37" s="177" t="str">
        <f t="shared" si="9"/>
        <v/>
      </c>
      <c r="AL37" s="177" t="str">
        <f t="shared" si="10"/>
        <v>SV (6B)</v>
      </c>
      <c r="AM37" s="177" t="str">
        <f t="shared" si="11"/>
        <v/>
      </c>
      <c r="AN37" s="177" t="str">
        <f t="shared" si="12"/>
        <v/>
      </c>
      <c r="AO37" s="177" t="str">
        <f t="shared" si="13"/>
        <v/>
      </c>
      <c r="AP37" s="177" t="str">
        <f t="shared" si="14"/>
        <v/>
      </c>
      <c r="AQ37" s="192" t="str">
        <f t="shared" si="15"/>
        <v/>
      </c>
      <c r="AR37" s="175" t="str">
        <f t="shared" si="16"/>
        <v/>
      </c>
      <c r="AS37" s="177" t="str">
        <f t="shared" si="17"/>
        <v/>
      </c>
      <c r="AT37" s="177" t="str">
        <f t="shared" si="18"/>
        <v>TD (7A)</v>
      </c>
      <c r="AU37" s="177" t="str">
        <f t="shared" si="19"/>
        <v>A (8B)</v>
      </c>
      <c r="AV37" s="177" t="str">
        <f t="shared" si="20"/>
        <v>A (6A)</v>
      </c>
      <c r="AW37" s="177" t="str">
        <f t="shared" si="21"/>
        <v>S (9B)</v>
      </c>
      <c r="AX37" s="177" t="str">
        <f t="shared" si="22"/>
        <v/>
      </c>
      <c r="AY37" s="192" t="str">
        <f t="shared" si="23"/>
        <v/>
      </c>
      <c r="AZ37" s="175" t="str">
        <f t="shared" si="24"/>
        <v/>
      </c>
      <c r="BA37" s="177" t="str">
        <f t="shared" si="25"/>
        <v/>
      </c>
      <c r="BB37" s="177" t="str">
        <f t="shared" si="26"/>
        <v/>
      </c>
      <c r="BC37" s="192" t="str">
        <f t="shared" si="27"/>
        <v/>
      </c>
      <c r="BD37" s="192" t="str">
        <f t="shared" si="28"/>
        <v/>
      </c>
      <c r="BF37" s="161" t="s">
        <v>234</v>
      </c>
      <c r="BG37" s="161" t="s">
        <v>137</v>
      </c>
    </row>
    <row r="38" spans="1:63" ht="11.25" customHeight="1" x14ac:dyDescent="0.25">
      <c r="A38" s="459"/>
      <c r="B38" s="167">
        <v>4</v>
      </c>
      <c r="C38" s="58" t="s">
        <v>182</v>
      </c>
      <c r="D38" s="61" t="s">
        <v>30</v>
      </c>
      <c r="E38" s="58" t="s">
        <v>158</v>
      </c>
      <c r="F38" s="61" t="s">
        <v>33</v>
      </c>
      <c r="G38" s="58" t="s">
        <v>40</v>
      </c>
      <c r="H38" s="61" t="s">
        <v>27</v>
      </c>
      <c r="I38" s="58" t="s">
        <v>43</v>
      </c>
      <c r="J38" s="61" t="s">
        <v>32</v>
      </c>
      <c r="K38" s="305" t="s">
        <v>211</v>
      </c>
      <c r="L38" s="59" t="s">
        <v>152</v>
      </c>
      <c r="M38" s="58" t="s">
        <v>41</v>
      </c>
      <c r="N38" s="59" t="s">
        <v>140</v>
      </c>
      <c r="O38" s="58" t="s">
        <v>210</v>
      </c>
      <c r="P38" s="302" t="s">
        <v>35</v>
      </c>
      <c r="Q38" s="61" t="s">
        <v>212</v>
      </c>
      <c r="R38" s="61" t="s">
        <v>130</v>
      </c>
      <c r="S38" s="58" t="s">
        <v>158</v>
      </c>
      <c r="T38" s="61" t="s">
        <v>34</v>
      </c>
      <c r="U38" s="248" t="str">
        <f t="shared" ref="U38:U39" si="66">IF(AND(D38&lt;&gt;F38,D38&lt;&gt;H38,E38&lt;&gt;J38,D38&lt;&gt;L38,D38&lt;&gt;N38,D38&lt;&gt;R38,D38&lt;&gt;T38),"","S")</f>
        <v/>
      </c>
      <c r="V38" s="259" t="str">
        <f t="shared" ref="V38:V39" si="67">IF(AND(F38&lt;&gt;D38,F38&lt;&gt;H38,F38&lt;&gt;J38,F38&lt;&gt;L38,F38&lt;&gt;N38,F38&lt;&gt;R23,F38&lt;&gt;T38),"","S")</f>
        <v/>
      </c>
      <c r="W38" s="259" t="str">
        <f t="shared" ref="W38:W39" si="68">IF(AND(H38&lt;&gt;D38,H38&lt;&gt;F38,H38&lt;&gt;J38,H38&lt;&gt;L38,H38&lt;&gt;N38,H38&lt;&gt;R23,H38&lt;&gt;T38),"","S")</f>
        <v/>
      </c>
      <c r="X38" s="259" t="str">
        <f t="shared" ref="X38:X39" si="69">IF(AND(J38&lt;&gt;D38,J38&lt;&gt;F38,J38&lt;&gt;H38,J38&lt;&gt;L38,J38&lt;&gt;N38,J38&lt;&gt;R23,J38&lt;&gt;T38),"","S")</f>
        <v/>
      </c>
      <c r="Y38" s="259" t="str">
        <f t="shared" ref="Y38:Y39" si="70">IF(AND(L38&lt;&gt;D38,L38&lt;&gt;F38,L38&lt;&gt;H38,L38&lt;&gt;J38,L38&lt;&gt;N38,L38&lt;&gt;R23,L38&lt;&gt;T38),"","S")</f>
        <v/>
      </c>
      <c r="Z38" s="259" t="str">
        <f t="shared" ref="Z38:Z39" si="71">IF(AND(N38&lt;&gt;D38,N38&lt;&gt;F38,N38&lt;&gt;H38,N38&lt;&gt;J38,N38&lt;&gt;L38,N38&lt;&gt;R23,N38&lt;&gt;T38),"","S")</f>
        <v/>
      </c>
      <c r="AA38" s="259" t="str">
        <f t="shared" ref="AA38:AA39" si="72">IF(AND(P38&lt;&gt;E38,P38&lt;&gt;G38,P38&lt;&gt;I38,P38&lt;&gt;K38,P38&lt;&gt;M38,P38&lt;&gt;S23,P38&lt;&gt;U38),"","S")</f>
        <v/>
      </c>
      <c r="AB38" s="259" t="str">
        <f t="shared" ref="AB38:AB39" si="73">IF(AND(R23&lt;&gt;D38,R23&lt;&gt;F38,R23&lt;&gt;H38,R23&lt;&gt;J38,R23&lt;&gt;L38,R23&lt;&gt;N38,R23&lt;&gt;T38),"","S")</f>
        <v/>
      </c>
      <c r="AC38" s="265" t="str">
        <f t="shared" ref="AC38:AC39" si="74">IF(AND(T38&lt;&gt;D38,T38&lt;&gt;F38,T38&lt;&gt;H38,T38&lt;&gt;J38,T38&lt;&gt;L38,T38&lt;&gt;N38,T38&lt;&gt;R23),"","S")</f>
        <v/>
      </c>
      <c r="AD38" s="60" t="s">
        <v>141</v>
      </c>
      <c r="AE38" s="163"/>
      <c r="AF38" s="174">
        <v>4</v>
      </c>
      <c r="AG38" s="175" t="str">
        <f t="shared" si="6"/>
        <v/>
      </c>
      <c r="AH38" s="177" t="str">
        <f t="shared" si="7"/>
        <v>T (7A)</v>
      </c>
      <c r="AI38" s="177" t="str">
        <f t="shared" ref="AI38:AI39" si="75">IF($D38="Khang",$C38&amp;" (6A)",IF($F38="Khang",$E38&amp;" (6B)",IF($H38="Khang",$G38&amp;" (7A)",IF($J38="Khang",$I38&amp;" (7B)",""))))&amp;IF($L38="Khang",$K38&amp;" (8A)",IF($N38="Khang",$M38&amp;" (8B)",IF($P38="Khang",$O38&amp;" (8C)",IF($R38="Khang",$Q38&amp;" (9A)",IF($T38="Khang",$S38&amp;" (9B)","")))))</f>
        <v>CN (9A)</v>
      </c>
      <c r="AJ38" s="177" t="str">
        <f t="shared" si="8"/>
        <v/>
      </c>
      <c r="AK38" s="177" t="str">
        <f t="shared" si="9"/>
        <v/>
      </c>
      <c r="AL38" s="177" t="str">
        <f t="shared" si="10"/>
        <v>SV (6A)</v>
      </c>
      <c r="AM38" s="177" t="str">
        <f t="shared" si="11"/>
        <v/>
      </c>
      <c r="AN38" s="177" t="str">
        <f t="shared" si="12"/>
        <v/>
      </c>
      <c r="AO38" s="177" t="str">
        <f t="shared" si="13"/>
        <v/>
      </c>
      <c r="AP38" s="177" t="str">
        <f t="shared" si="14"/>
        <v/>
      </c>
      <c r="AQ38" s="192" t="str">
        <f t="shared" si="15"/>
        <v/>
      </c>
      <c r="AR38" s="175" t="str">
        <f t="shared" si="16"/>
        <v>V (8B)</v>
      </c>
      <c r="AS38" s="177" t="str">
        <f t="shared" si="17"/>
        <v/>
      </c>
      <c r="AT38" s="177" t="str">
        <f t="shared" si="18"/>
        <v>TD (7B)</v>
      </c>
      <c r="AU38" s="177" t="str">
        <f t="shared" si="19"/>
        <v>A (6B)</v>
      </c>
      <c r="AV38" s="177" t="str">
        <f t="shared" si="20"/>
        <v>A (9B)</v>
      </c>
      <c r="AW38" s="177" t="str">
        <f t="shared" si="21"/>
        <v>S (8C)</v>
      </c>
      <c r="AX38" s="177" t="str">
        <f t="shared" si="22"/>
        <v/>
      </c>
      <c r="AY38" s="192" t="str">
        <f t="shared" si="23"/>
        <v/>
      </c>
      <c r="AZ38" s="175" t="str">
        <f t="shared" si="24"/>
        <v>CD (8A)</v>
      </c>
      <c r="BA38" s="177" t="str">
        <f t="shared" si="25"/>
        <v/>
      </c>
      <c r="BB38" s="177" t="str">
        <f t="shared" si="26"/>
        <v/>
      </c>
      <c r="BC38" s="192" t="str">
        <f t="shared" si="27"/>
        <v/>
      </c>
      <c r="BD38" s="192" t="str">
        <f t="shared" si="28"/>
        <v/>
      </c>
      <c r="BF38" s="247" t="s">
        <v>25</v>
      </c>
      <c r="BG38" s="247" t="s">
        <v>196</v>
      </c>
    </row>
    <row r="39" spans="1:63" ht="12" customHeight="1" thickBot="1" x14ac:dyDescent="0.3">
      <c r="A39" s="193"/>
      <c r="B39" s="194">
        <v>5</v>
      </c>
      <c r="C39" s="68"/>
      <c r="D39" s="63"/>
      <c r="E39" s="68"/>
      <c r="F39" s="63"/>
      <c r="G39" s="68" t="s">
        <v>40</v>
      </c>
      <c r="H39" s="63" t="s">
        <v>27</v>
      </c>
      <c r="I39" s="68" t="s">
        <v>158</v>
      </c>
      <c r="J39" s="63" t="s">
        <v>34</v>
      </c>
      <c r="K39" s="187" t="s">
        <v>41</v>
      </c>
      <c r="L39" s="63" t="s">
        <v>28</v>
      </c>
      <c r="M39" s="187" t="s">
        <v>210</v>
      </c>
      <c r="N39" s="63" t="s">
        <v>35</v>
      </c>
      <c r="O39" s="187" t="s">
        <v>211</v>
      </c>
      <c r="P39" s="63" t="s">
        <v>152</v>
      </c>
      <c r="Q39" s="452" t="s">
        <v>40</v>
      </c>
      <c r="R39" s="453" t="s">
        <v>26</v>
      </c>
      <c r="S39" s="67" t="s">
        <v>40</v>
      </c>
      <c r="T39" s="67" t="s">
        <v>130</v>
      </c>
      <c r="U39" s="248" t="str">
        <f t="shared" si="66"/>
        <v>S</v>
      </c>
      <c r="V39" s="259" t="str">
        <f t="shared" si="67"/>
        <v>S</v>
      </c>
      <c r="W39" s="259" t="str">
        <f t="shared" si="68"/>
        <v/>
      </c>
      <c r="X39" s="259" t="str">
        <f t="shared" si="69"/>
        <v/>
      </c>
      <c r="Y39" s="259" t="str">
        <f t="shared" si="70"/>
        <v/>
      </c>
      <c r="Z39" s="259" t="str">
        <f t="shared" si="71"/>
        <v>S</v>
      </c>
      <c r="AA39" s="259" t="str">
        <f t="shared" si="72"/>
        <v/>
      </c>
      <c r="AB39" s="259" t="str">
        <f t="shared" si="73"/>
        <v>S</v>
      </c>
      <c r="AC39" s="265" t="str">
        <f t="shared" si="74"/>
        <v/>
      </c>
      <c r="AD39" s="60" t="s">
        <v>36</v>
      </c>
      <c r="AE39" s="165"/>
      <c r="AF39" s="180">
        <v>5</v>
      </c>
      <c r="AG39" s="181" t="str">
        <f t="shared" si="6"/>
        <v>T (9A)</v>
      </c>
      <c r="AH39" s="182" t="str">
        <f t="shared" si="7"/>
        <v>T (7A)</v>
      </c>
      <c r="AI39" s="182" t="str">
        <f t="shared" si="75"/>
        <v>T (9B)</v>
      </c>
      <c r="AJ39" s="182" t="str">
        <f t="shared" si="8"/>
        <v>V (8A)</v>
      </c>
      <c r="AK39" s="182" t="str">
        <f t="shared" si="9"/>
        <v/>
      </c>
      <c r="AL39" s="182" t="str">
        <f t="shared" si="10"/>
        <v/>
      </c>
      <c r="AM39" s="182" t="str">
        <f t="shared" si="11"/>
        <v/>
      </c>
      <c r="AN39" s="182" t="str">
        <f t="shared" si="12"/>
        <v/>
      </c>
      <c r="AO39" s="182" t="str">
        <f t="shared" si="13"/>
        <v/>
      </c>
      <c r="AP39" s="182" t="str">
        <f t="shared" si="14"/>
        <v/>
      </c>
      <c r="AQ39" s="195" t="str">
        <f t="shared" si="15"/>
        <v/>
      </c>
      <c r="AR39" s="181" t="str">
        <f t="shared" si="16"/>
        <v/>
      </c>
      <c r="AS39" s="182" t="str">
        <f t="shared" si="17"/>
        <v/>
      </c>
      <c r="AT39" s="182" t="str">
        <f t="shared" si="18"/>
        <v/>
      </c>
      <c r="AU39" s="182" t="str">
        <f t="shared" si="19"/>
        <v/>
      </c>
      <c r="AV39" s="182" t="str">
        <f t="shared" si="20"/>
        <v>A (7B)</v>
      </c>
      <c r="AW39" s="182" t="str">
        <f t="shared" si="21"/>
        <v>S (8B)</v>
      </c>
      <c r="AX39" s="182" t="str">
        <f t="shared" si="22"/>
        <v/>
      </c>
      <c r="AY39" s="195" t="str">
        <f t="shared" si="23"/>
        <v/>
      </c>
      <c r="AZ39" s="181" t="str">
        <f t="shared" si="24"/>
        <v>CD (8C)</v>
      </c>
      <c r="BA39" s="182" t="str">
        <f t="shared" si="25"/>
        <v/>
      </c>
      <c r="BB39" s="182" t="str">
        <f t="shared" si="26"/>
        <v/>
      </c>
      <c r="BC39" s="195" t="str">
        <f t="shared" si="27"/>
        <v/>
      </c>
      <c r="BD39" s="195" t="str">
        <f t="shared" si="28"/>
        <v/>
      </c>
      <c r="BF39" s="247">
        <v>1</v>
      </c>
      <c r="BG39" s="247" t="s">
        <v>18</v>
      </c>
      <c r="BH39" s="161" t="s">
        <v>28</v>
      </c>
    </row>
    <row r="40" spans="1:63" ht="15" customHeight="1" x14ac:dyDescent="0.25">
      <c r="A40" s="164"/>
      <c r="B40" s="196"/>
      <c r="C40" s="196"/>
      <c r="D40" s="196"/>
      <c r="E40" s="196"/>
      <c r="F40" s="196"/>
      <c r="G40" s="197"/>
      <c r="H40" s="196"/>
      <c r="I40" s="289"/>
      <c r="J40" s="289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8" t="e">
        <f ca="1">AD40&amp;IF(CPUNTIF(C40:T40,"Thu")=2,"Thu trïng tiÕt,","")&amp;IF(CPUNTIF(C40:T40,"ViÖt")=2,"ViÖt trïng tiÕt,","")&amp;IF(CPUNTIF(C40:T40,"HIÕu")=2,"HiÕu trïng tiÕt,","")&amp;IF(CPUNTIF(C40:T40,"TuyÕt")=2,"TuyÕt trïng tiÕt,","")&amp;IF(CPUNTIF(C40:T40,"Ninh")=2,"Ninh trïng tiÕt,","")&amp;IF(CPUNTIF(C40:T40,"ThiÖp")=2,"ThiÖp trïng tiÕt,","")&amp;IF(CPUNTIF(C40:T40,"Nhungi")=2,"Nhungi trïng tiÕt,","")&amp;IF(CPUNTIF(C40:T40,"§Pµn")=2,"§Pµn trïng tiÕt,","")&amp;IF(CPUNTIF(C40:T40,"Tin")=2,"Tin trïng tiÕt,","")&amp;IF(CPUNTIF(C40:T40,"§iÖp")=2," §iÖp trïng tiÕt,","")&amp;IF(CPUNTIF(C40:T40,"Hång")=2,"Hång trïng tiÕt,","")</f>
        <v>#NAME?</v>
      </c>
      <c r="V40" s="198"/>
      <c r="W40" s="198"/>
      <c r="X40" s="198"/>
      <c r="Y40" s="198"/>
      <c r="Z40" s="198"/>
      <c r="AA40" s="198"/>
      <c r="AB40" s="198"/>
      <c r="AC40" s="198"/>
      <c r="AD40" s="199"/>
      <c r="BB40" s="163"/>
      <c r="BF40" s="247">
        <v>2</v>
      </c>
      <c r="BG40" s="247"/>
    </row>
    <row r="41" spans="1:63" ht="16.5" customHeight="1" x14ac:dyDescent="0.25">
      <c r="A41" s="164"/>
      <c r="B41" s="200"/>
      <c r="C41" s="201" t="s">
        <v>45</v>
      </c>
      <c r="D41" s="159" t="s">
        <v>188</v>
      </c>
      <c r="K41" s="196"/>
      <c r="Q41" s="202"/>
      <c r="R41" s="196"/>
      <c r="S41" s="98" t="s">
        <v>193</v>
      </c>
      <c r="T41" s="203"/>
      <c r="U41" s="204"/>
      <c r="V41" s="204"/>
      <c r="W41" s="204"/>
      <c r="X41" s="204"/>
      <c r="Y41" s="204"/>
      <c r="Z41" s="204"/>
      <c r="AA41" s="204"/>
      <c r="AB41" s="204"/>
      <c r="AC41" s="204"/>
      <c r="AD41" s="200"/>
      <c r="BF41" s="247">
        <v>3</v>
      </c>
      <c r="BG41" s="247" t="s">
        <v>17</v>
      </c>
      <c r="BH41" s="161" t="s">
        <v>151</v>
      </c>
    </row>
    <row r="42" spans="1:63" ht="12" customHeight="1" x14ac:dyDescent="0.35">
      <c r="A42" s="164"/>
      <c r="B42" s="198" t="s">
        <v>144</v>
      </c>
      <c r="C42" s="196"/>
      <c r="D42" s="196"/>
      <c r="E42" s="196"/>
      <c r="G42" s="198"/>
      <c r="H42" s="196"/>
      <c r="J42" s="205"/>
      <c r="K42" s="198" t="s">
        <v>188</v>
      </c>
      <c r="R42" s="196"/>
      <c r="S42" s="206"/>
      <c r="T42" s="207"/>
      <c r="U42" s="208"/>
      <c r="W42" s="208"/>
      <c r="X42" s="208"/>
      <c r="Y42" s="208"/>
      <c r="Z42" s="208"/>
      <c r="AA42" s="208"/>
      <c r="AB42" s="208"/>
      <c r="AC42" s="205"/>
      <c r="BF42" s="247">
        <v>4</v>
      </c>
      <c r="BG42" s="247" t="s">
        <v>16</v>
      </c>
      <c r="BH42" s="161" t="s">
        <v>151</v>
      </c>
    </row>
    <row r="43" spans="1:63" ht="11.25" customHeight="1" x14ac:dyDescent="0.25">
      <c r="A43" s="164"/>
      <c r="B43" s="198" t="s">
        <v>46</v>
      </c>
      <c r="C43" s="196"/>
      <c r="D43" s="196"/>
      <c r="E43" s="196"/>
      <c r="F43" s="196"/>
      <c r="G43" s="198"/>
      <c r="H43" s="196"/>
      <c r="J43" s="205"/>
      <c r="K43" s="198"/>
      <c r="S43" s="94"/>
      <c r="T43" s="196"/>
      <c r="U43" s="205"/>
      <c r="V43" s="196"/>
      <c r="W43" s="196"/>
      <c r="X43" s="196"/>
      <c r="Y43" s="205"/>
      <c r="Z43" s="205"/>
      <c r="AA43" s="205"/>
      <c r="AB43" s="205"/>
      <c r="AC43" s="205"/>
      <c r="BF43" s="247">
        <v>5</v>
      </c>
      <c r="BG43" s="247" t="s">
        <v>19</v>
      </c>
      <c r="BH43" s="161" t="s">
        <v>151</v>
      </c>
    </row>
    <row r="44" spans="1:63" ht="12.75" customHeight="1" x14ac:dyDescent="0.3">
      <c r="A44" s="164"/>
      <c r="B44" s="198" t="s">
        <v>47</v>
      </c>
      <c r="C44" s="196"/>
      <c r="D44" s="196"/>
      <c r="E44" s="196"/>
      <c r="F44" s="196"/>
      <c r="G44" s="198"/>
      <c r="H44" s="196"/>
      <c r="J44" s="205"/>
      <c r="K44" s="198"/>
      <c r="M44" s="205"/>
      <c r="Q44" s="205"/>
      <c r="R44" s="196"/>
      <c r="S44" s="92"/>
      <c r="U44" s="209"/>
      <c r="V44" s="209"/>
      <c r="W44" s="209"/>
      <c r="X44" s="209"/>
      <c r="Y44" s="209"/>
      <c r="Z44" s="209"/>
      <c r="AA44" s="209"/>
      <c r="AB44" s="205"/>
      <c r="AC44" s="205"/>
    </row>
    <row r="45" spans="1:63" ht="11.25" customHeight="1" x14ac:dyDescent="0.3">
      <c r="A45" s="164"/>
      <c r="B45" s="198" t="s">
        <v>48</v>
      </c>
      <c r="C45" s="196"/>
      <c r="D45" s="196"/>
      <c r="E45" s="196"/>
      <c r="F45" s="196"/>
      <c r="G45" s="198"/>
      <c r="H45" s="196"/>
      <c r="J45" s="205"/>
      <c r="K45" s="196"/>
      <c r="M45" s="205"/>
      <c r="Q45" s="205"/>
      <c r="S45" s="94"/>
      <c r="T45" s="209"/>
      <c r="U45" s="209"/>
      <c r="V45" s="209"/>
      <c r="W45" s="209"/>
      <c r="X45" s="209"/>
      <c r="Y45" s="209"/>
      <c r="Z45" s="209"/>
      <c r="AA45" s="209"/>
      <c r="AB45" s="205"/>
      <c r="AC45" s="205"/>
    </row>
    <row r="46" spans="1:63" ht="12.75" customHeight="1" x14ac:dyDescent="0.3">
      <c r="A46" s="164"/>
      <c r="B46" s="198" t="s">
        <v>49</v>
      </c>
      <c r="C46" s="196"/>
      <c r="D46" s="196"/>
      <c r="E46" s="196"/>
      <c r="F46" s="196" t="s">
        <v>135</v>
      </c>
      <c r="G46" s="198"/>
      <c r="H46" s="196"/>
      <c r="I46" s="196"/>
      <c r="J46" s="196"/>
      <c r="K46" s="196"/>
      <c r="M46" s="205"/>
      <c r="Q46" s="205"/>
      <c r="R46" s="196"/>
      <c r="S46" s="94"/>
      <c r="T46" s="209"/>
      <c r="U46" s="209"/>
      <c r="V46" s="209"/>
      <c r="W46" s="209"/>
      <c r="X46" s="209"/>
      <c r="Y46" s="209"/>
      <c r="Z46" s="205"/>
      <c r="AA46" s="205"/>
      <c r="AB46" s="205"/>
      <c r="AC46" s="205"/>
    </row>
    <row r="47" spans="1:63" ht="13.5" customHeight="1" x14ac:dyDescent="0.25">
      <c r="A47" s="164"/>
      <c r="C47" s="196"/>
      <c r="D47" s="202"/>
      <c r="E47" s="196"/>
      <c r="F47" s="196"/>
      <c r="G47" s="196"/>
      <c r="H47" s="196"/>
      <c r="I47" s="196"/>
      <c r="J47" s="196"/>
      <c r="K47" s="196"/>
      <c r="L47" s="205"/>
      <c r="M47" s="196"/>
      <c r="N47" s="205"/>
      <c r="O47" s="205"/>
      <c r="P47" s="205"/>
      <c r="R47" s="196"/>
      <c r="S47" s="210" t="s">
        <v>194</v>
      </c>
      <c r="Z47" s="205"/>
      <c r="AA47" s="205"/>
      <c r="AB47" s="205"/>
      <c r="AC47" s="205"/>
    </row>
    <row r="48" spans="1:63" ht="12.75" customHeight="1" x14ac:dyDescent="0.25">
      <c r="A48" s="164"/>
      <c r="B48" s="205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205"/>
      <c r="V48" s="205"/>
      <c r="W48" s="205"/>
      <c r="X48" s="205"/>
      <c r="Y48" s="205"/>
      <c r="Z48" s="205"/>
      <c r="AA48" s="205"/>
      <c r="AB48" s="205"/>
      <c r="AC48" s="205"/>
    </row>
    <row r="49" spans="1:30" ht="12.75" customHeight="1" x14ac:dyDescent="0.25">
      <c r="A49" s="164"/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205"/>
      <c r="V49" s="205"/>
      <c r="W49" s="205"/>
      <c r="X49" s="205"/>
      <c r="Y49" s="205"/>
      <c r="Z49" s="205"/>
      <c r="AA49" s="205"/>
      <c r="AB49" s="205"/>
      <c r="AC49" s="205"/>
    </row>
    <row r="50" spans="1:30" s="159" customFormat="1" ht="50.25" hidden="1" customHeight="1" x14ac:dyDescent="0.25">
      <c r="A50" s="454"/>
      <c r="B50" s="456"/>
      <c r="C50" s="455"/>
      <c r="D50" s="457" t="s">
        <v>1</v>
      </c>
      <c r="E50" s="458"/>
      <c r="F50" s="457" t="s">
        <v>2</v>
      </c>
      <c r="G50" s="458"/>
      <c r="H50" s="454" t="s">
        <v>3</v>
      </c>
      <c r="I50" s="455"/>
      <c r="J50" s="454" t="s">
        <v>4</v>
      </c>
      <c r="K50" s="455"/>
      <c r="L50" s="457" t="s">
        <v>5</v>
      </c>
      <c r="M50" s="458"/>
      <c r="N50" s="473" t="s">
        <v>6</v>
      </c>
      <c r="O50" s="474"/>
      <c r="P50" s="473" t="s">
        <v>146</v>
      </c>
      <c r="Q50" s="474"/>
      <c r="R50" s="454" t="s">
        <v>7</v>
      </c>
      <c r="S50" s="455"/>
      <c r="T50" s="465" t="s">
        <v>8</v>
      </c>
      <c r="U50" s="466"/>
      <c r="V50" s="164"/>
      <c r="W50" s="164"/>
      <c r="X50" s="164"/>
      <c r="Y50" s="164"/>
      <c r="Z50" s="164"/>
      <c r="AA50" s="164"/>
      <c r="AB50" s="164"/>
      <c r="AC50" s="164"/>
      <c r="AD50" s="164"/>
    </row>
    <row r="51" spans="1:30" ht="20.25" hidden="1" x14ac:dyDescent="0.25">
      <c r="A51" s="211">
        <v>1</v>
      </c>
      <c r="B51" s="212"/>
      <c r="C51" s="213" t="s">
        <v>215</v>
      </c>
      <c r="D51" s="214">
        <f>COUNTIF(C10:C39,"CC-SH")</f>
        <v>0</v>
      </c>
      <c r="E51" s="215"/>
      <c r="F51" s="214">
        <f>COUNTIF(E10:E39,"CC-SH")</f>
        <v>0</v>
      </c>
      <c r="G51" s="216"/>
      <c r="H51" s="214">
        <f>COUNTIF(G10:G39,"CC-SH")</f>
        <v>0</v>
      </c>
      <c r="I51" s="267">
        <v>1</v>
      </c>
      <c r="J51" s="214">
        <f>COUNTIF(I10:I39,"CC-SH")</f>
        <v>0</v>
      </c>
      <c r="K51" s="217"/>
      <c r="L51" s="214">
        <f>COUNTIF(K10:K39,"CC-SH")</f>
        <v>0</v>
      </c>
      <c r="M51" s="218">
        <v>1</v>
      </c>
      <c r="N51" s="214">
        <f>COUNTIF(M10:M39,"CC-SH")</f>
        <v>0</v>
      </c>
      <c r="O51" s="214"/>
      <c r="P51" s="214">
        <f>COUNTIF(O10:O39,"CC-SH")</f>
        <v>0</v>
      </c>
      <c r="Q51" s="219"/>
      <c r="R51" s="214">
        <f>COUNTIF(Q10:Q39,"CC-SH")</f>
        <v>0</v>
      </c>
      <c r="S51" s="215"/>
      <c r="T51" s="214">
        <f>COUNTIF(S10:S39,"CC-SH")</f>
        <v>0</v>
      </c>
      <c r="U51" s="216"/>
      <c r="V51" s="221"/>
      <c r="W51" s="221"/>
      <c r="X51" s="221"/>
      <c r="Y51" s="221"/>
      <c r="Z51" s="221"/>
      <c r="AA51" s="221"/>
      <c r="AB51" s="221"/>
      <c r="AC51" s="221"/>
      <c r="AD51" s="164"/>
    </row>
    <row r="52" spans="1:30" ht="17.25" hidden="1" customHeight="1" x14ac:dyDescent="0.25">
      <c r="A52" s="222">
        <v>2</v>
      </c>
      <c r="B52" s="223"/>
      <c r="C52" s="224" t="s">
        <v>51</v>
      </c>
      <c r="D52" s="225">
        <f>COUNTIF(C10:C39,"V")</f>
        <v>4</v>
      </c>
      <c r="E52" s="268">
        <v>4</v>
      </c>
      <c r="F52" s="225">
        <f>COUNTIF(E10:E39,"V")</f>
        <v>4</v>
      </c>
      <c r="G52" s="227"/>
      <c r="H52" s="225">
        <f>COUNTIF(G10:G39,"V")</f>
        <v>4</v>
      </c>
      <c r="I52" s="269">
        <v>4</v>
      </c>
      <c r="J52" s="225">
        <f>COUNTIF(I10:I39,"V")</f>
        <v>4</v>
      </c>
      <c r="K52" s="228"/>
      <c r="L52" s="225">
        <f>COUNTIF(K10:K39,"V")</f>
        <v>4</v>
      </c>
      <c r="M52" s="247">
        <v>4</v>
      </c>
      <c r="N52" s="225">
        <f>COUNTIF(M10:M39,"V")</f>
        <v>4</v>
      </c>
      <c r="O52" s="225"/>
      <c r="P52" s="225">
        <f>COUNTIF(O10:O39,"V")</f>
        <v>4</v>
      </c>
      <c r="Q52" s="270"/>
      <c r="R52" s="225">
        <f>COUNTIF(Q10:Q39,"V")</f>
        <v>5</v>
      </c>
      <c r="S52" s="271"/>
      <c r="T52" s="225">
        <f>COUNTIF(S10:S39,"V")</f>
        <v>5</v>
      </c>
      <c r="U52" s="227"/>
      <c r="V52" s="221"/>
      <c r="W52" s="221"/>
      <c r="X52" s="221"/>
      <c r="Y52" s="221"/>
      <c r="Z52" s="221"/>
      <c r="AA52" s="221"/>
      <c r="AB52" s="221"/>
      <c r="AC52" s="221"/>
      <c r="AD52" s="164"/>
    </row>
    <row r="53" spans="1:30" ht="20.25" hidden="1" x14ac:dyDescent="0.25">
      <c r="A53" s="222">
        <v>3</v>
      </c>
      <c r="B53" s="223"/>
      <c r="C53" s="224" t="s">
        <v>216</v>
      </c>
      <c r="D53" s="225">
        <f>COUNTIF(C$10:C$39,"T")</f>
        <v>4</v>
      </c>
      <c r="E53" s="268">
        <v>4</v>
      </c>
      <c r="F53" s="225">
        <f>COUNTIF(E$10:E$39,"T")</f>
        <v>4</v>
      </c>
      <c r="G53" s="227"/>
      <c r="H53" s="225">
        <f>COUNTIF(G$10:G$39,"T")</f>
        <v>4</v>
      </c>
      <c r="I53" s="272">
        <v>4</v>
      </c>
      <c r="J53" s="225">
        <f>COUNTIF(I$10:I$39,"T")</f>
        <v>4</v>
      </c>
      <c r="K53" s="228"/>
      <c r="L53" s="225">
        <f>COUNTIF(K$10:K$39,"T")</f>
        <v>4</v>
      </c>
      <c r="M53" s="273">
        <v>4</v>
      </c>
      <c r="N53" s="225">
        <f>COUNTIF(M$10:M$39,"T")</f>
        <v>4</v>
      </c>
      <c r="O53" s="225"/>
      <c r="P53" s="225">
        <f>COUNTIF(O$10:O$39,"T")</f>
        <v>4</v>
      </c>
      <c r="Q53" s="270"/>
      <c r="R53" s="225">
        <f>COUNTIF(Q$10:Q$39,"T")</f>
        <v>4</v>
      </c>
      <c r="S53" s="273"/>
      <c r="T53" s="225">
        <f>COUNTIF(S$10:S$39,"T")</f>
        <v>4</v>
      </c>
      <c r="U53" s="227"/>
      <c r="V53" s="221"/>
      <c r="W53" s="221"/>
      <c r="X53" s="221"/>
      <c r="Y53" s="221"/>
      <c r="Z53" s="221"/>
      <c r="AA53" s="221"/>
      <c r="AB53" s="221"/>
      <c r="AC53" s="221"/>
      <c r="AD53" s="164"/>
    </row>
    <row r="54" spans="1:30" ht="20.25" hidden="1" x14ac:dyDescent="0.25">
      <c r="A54" s="222">
        <v>4</v>
      </c>
      <c r="B54" s="223"/>
      <c r="C54" s="224" t="s">
        <v>53</v>
      </c>
      <c r="D54" s="225">
        <f>COUNTIF(C$10:C$39,"L")</f>
        <v>1</v>
      </c>
      <c r="E54" s="268">
        <v>1</v>
      </c>
      <c r="F54" s="225">
        <f>COUNTIF(E$10:E$39,"L")</f>
        <v>1</v>
      </c>
      <c r="G54" s="227"/>
      <c r="H54" s="225">
        <f>COUNTIF(G$10:G$39,"L")</f>
        <v>1</v>
      </c>
      <c r="I54" s="269">
        <v>1</v>
      </c>
      <c r="J54" s="225">
        <f>COUNTIF(I$10:I$39,"L")</f>
        <v>1</v>
      </c>
      <c r="K54" s="228"/>
      <c r="L54" s="225">
        <f>COUNTIF(K$10:K$39,"L")</f>
        <v>1</v>
      </c>
      <c r="M54" s="247">
        <v>1</v>
      </c>
      <c r="N54" s="225">
        <f>COUNTIF(M$10:M$39,"L")</f>
        <v>1</v>
      </c>
      <c r="O54" s="225"/>
      <c r="P54" s="225">
        <f>COUNTIF(O$10:O$39,"L")</f>
        <v>1</v>
      </c>
      <c r="Q54" s="270"/>
      <c r="R54" s="225">
        <f>COUNTIF(Q$10:Q$39,"L")</f>
        <v>2</v>
      </c>
      <c r="S54" s="271"/>
      <c r="T54" s="225">
        <f>COUNTIF(S$10:S$39,"L")</f>
        <v>2</v>
      </c>
      <c r="U54" s="227"/>
      <c r="V54" s="221"/>
      <c r="W54" s="221"/>
      <c r="X54" s="221"/>
      <c r="Y54" s="221"/>
      <c r="Z54" s="221"/>
      <c r="AA54" s="221"/>
      <c r="AB54" s="221"/>
      <c r="AC54" s="221"/>
      <c r="AD54" s="164"/>
    </row>
    <row r="55" spans="1:30" ht="20.25" hidden="1" x14ac:dyDescent="0.25">
      <c r="A55" s="222">
        <v>5</v>
      </c>
      <c r="B55" s="223"/>
      <c r="C55" s="224" t="s">
        <v>54</v>
      </c>
      <c r="D55" s="225">
        <f>COUNTIF(C$10:C$39,"SV")</f>
        <v>2</v>
      </c>
      <c r="E55" s="268">
        <v>2</v>
      </c>
      <c r="F55" s="225">
        <f>COUNTIF(E$10:E$39,"SV")</f>
        <v>2</v>
      </c>
      <c r="G55" s="227"/>
      <c r="H55" s="225">
        <f>COUNTIF(G$10:G$39,"SV")</f>
        <v>2</v>
      </c>
      <c r="I55" s="269">
        <v>2</v>
      </c>
      <c r="J55" s="225">
        <f>COUNTIF(I$10:I$39,"SV")</f>
        <v>2</v>
      </c>
      <c r="K55" s="228"/>
      <c r="L55" s="225">
        <f>COUNTIF(K$10:K$39,"SV")</f>
        <v>2</v>
      </c>
      <c r="M55" s="247">
        <v>2</v>
      </c>
      <c r="N55" s="225">
        <f>COUNTIF(M$10:M$39,"SV")</f>
        <v>2</v>
      </c>
      <c r="O55" s="225"/>
      <c r="P55" s="225">
        <f>COUNTIF(O$10:O$39,"SV")</f>
        <v>2</v>
      </c>
      <c r="Q55" s="270"/>
      <c r="R55" s="225">
        <f>COUNTIF(Q$10:Q$39,"SV")</f>
        <v>2</v>
      </c>
      <c r="S55" s="271"/>
      <c r="T55" s="225">
        <f>COUNTIF(S$10:S$39,"SV")</f>
        <v>2</v>
      </c>
      <c r="U55" s="227"/>
      <c r="V55" s="221"/>
      <c r="W55" s="221"/>
      <c r="X55" s="221"/>
      <c r="Y55" s="221"/>
      <c r="Z55" s="221"/>
      <c r="AA55" s="221"/>
      <c r="AB55" s="221"/>
      <c r="AC55" s="221"/>
      <c r="AD55" s="164"/>
    </row>
    <row r="56" spans="1:30" ht="20.25" hidden="1" x14ac:dyDescent="0.25">
      <c r="A56" s="222">
        <v>6</v>
      </c>
      <c r="B56" s="223"/>
      <c r="C56" s="224" t="s">
        <v>55</v>
      </c>
      <c r="D56" s="225">
        <f>COUNTIF(C$10:C$39,"S")</f>
        <v>1</v>
      </c>
      <c r="E56" s="268">
        <v>1</v>
      </c>
      <c r="F56" s="225">
        <f>COUNTIF(E$10:E$39,"S")</f>
        <v>1</v>
      </c>
      <c r="G56" s="227"/>
      <c r="H56" s="225">
        <f>COUNTIF(G$10:G$39,"S")</f>
        <v>2</v>
      </c>
      <c r="I56" s="269">
        <v>2</v>
      </c>
      <c r="J56" s="225">
        <f>COUNTIF(I$10:I$39,"S")</f>
        <v>2</v>
      </c>
      <c r="K56" s="228"/>
      <c r="L56" s="225">
        <f>COUNTIF(K$10:K$39,"S")</f>
        <v>1</v>
      </c>
      <c r="M56" s="247">
        <v>1</v>
      </c>
      <c r="N56" s="225">
        <f>COUNTIF(M$10:M$39,"S")</f>
        <v>1</v>
      </c>
      <c r="O56" s="225"/>
      <c r="P56" s="225">
        <f>COUNTIF(O$10:O$39,"S")</f>
        <v>1</v>
      </c>
      <c r="Q56" s="270"/>
      <c r="R56" s="225">
        <f>COUNTIF(Q$10:Q$39,"S")</f>
        <v>2</v>
      </c>
      <c r="S56" s="271"/>
      <c r="T56" s="225">
        <f>COUNTIF(S$10:S$39,"S")</f>
        <v>2</v>
      </c>
      <c r="U56" s="227"/>
      <c r="V56" s="221"/>
      <c r="W56" s="221"/>
      <c r="X56" s="221"/>
      <c r="Y56" s="221"/>
      <c r="Z56" s="221"/>
      <c r="AA56" s="221"/>
      <c r="AB56" s="221"/>
      <c r="AC56" s="221"/>
      <c r="AD56" s="164"/>
    </row>
    <row r="57" spans="1:30" ht="20.25" hidden="1" x14ac:dyDescent="0.25">
      <c r="A57" s="222">
        <v>7</v>
      </c>
      <c r="B57" s="223"/>
      <c r="C57" s="224" t="s">
        <v>56</v>
      </c>
      <c r="D57" s="225">
        <f>COUNTIF(C$10:C$39,"Đ")</f>
        <v>1</v>
      </c>
      <c r="E57" s="268">
        <v>1</v>
      </c>
      <c r="F57" s="225">
        <f>COUNTIF(E$10:E$39,"Đ")</f>
        <v>1</v>
      </c>
      <c r="G57" s="228"/>
      <c r="H57" s="225">
        <f>COUNTIF(G$10:G$39,"Đ")</f>
        <v>2</v>
      </c>
      <c r="I57" s="269">
        <v>2</v>
      </c>
      <c r="J57" s="225">
        <f>COUNTIF(I$10:I$39,"Đ")</f>
        <v>2</v>
      </c>
      <c r="K57" s="228"/>
      <c r="L57" s="225">
        <f>COUNTIF(K$10:K$39,"Đ")</f>
        <v>2</v>
      </c>
      <c r="M57" s="247">
        <v>2</v>
      </c>
      <c r="N57" s="225">
        <f>COUNTIF(M$10:M$39,"Đ")</f>
        <v>2</v>
      </c>
      <c r="O57" s="225"/>
      <c r="P57" s="225">
        <f>COUNTIF(O$10:O$39,"Đ")</f>
        <v>2</v>
      </c>
      <c r="Q57" s="270"/>
      <c r="R57" s="225">
        <f>COUNTIF(Q$10:Q$39,"Đ")</f>
        <v>1</v>
      </c>
      <c r="S57" s="271"/>
      <c r="T57" s="225">
        <f>COUNTIF(S$10:S$39,"Đ")</f>
        <v>1</v>
      </c>
      <c r="U57" s="227"/>
      <c r="V57" s="221"/>
      <c r="W57" s="221"/>
      <c r="X57" s="221"/>
      <c r="Y57" s="221"/>
      <c r="Z57" s="221"/>
      <c r="AA57" s="221"/>
      <c r="AB57" s="221"/>
      <c r="AC57" s="221"/>
      <c r="AD57" s="164"/>
    </row>
    <row r="58" spans="1:30" ht="18.75" hidden="1" x14ac:dyDescent="0.25">
      <c r="A58" s="222">
        <v>8</v>
      </c>
      <c r="B58" s="223"/>
      <c r="C58" s="224" t="s">
        <v>57</v>
      </c>
      <c r="D58" s="225">
        <f>COUNTIF(C$10:C$39,"CN")</f>
        <v>2</v>
      </c>
      <c r="E58" s="268">
        <v>2</v>
      </c>
      <c r="F58" s="225">
        <f>COUNTIF(E$10:E$39,"CN")</f>
        <v>2</v>
      </c>
      <c r="G58" s="227"/>
      <c r="H58" s="225">
        <f>COUNTIF(G$10:G$39,"CN")</f>
        <v>1</v>
      </c>
      <c r="I58" s="274">
        <v>2</v>
      </c>
      <c r="J58" s="225">
        <f>COUNTIF(I$10:I$39,"CN")</f>
        <v>1</v>
      </c>
      <c r="K58" s="228"/>
      <c r="L58" s="225">
        <f>COUNTIF(K$10:K$39,"CN")</f>
        <v>1</v>
      </c>
      <c r="M58" s="247">
        <v>1</v>
      </c>
      <c r="N58" s="225">
        <f>COUNTIF(M$10:M$39,"CN")</f>
        <v>1</v>
      </c>
      <c r="O58" s="225"/>
      <c r="P58" s="225">
        <f>COUNTIF(O$10:O$39,"CN")</f>
        <v>1</v>
      </c>
      <c r="Q58" s="270"/>
      <c r="R58" s="225">
        <f>COUNTIF(Q$10:Q$39,"CN")</f>
        <v>1</v>
      </c>
      <c r="S58" s="271"/>
      <c r="T58" s="225">
        <f>COUNTIF(S$10:S$39,"CN")</f>
        <v>1</v>
      </c>
      <c r="U58" s="227"/>
      <c r="V58" s="221"/>
      <c r="W58" s="221"/>
      <c r="X58" s="221"/>
      <c r="Y58" s="221"/>
      <c r="Z58" s="221"/>
      <c r="AA58" s="221"/>
      <c r="AB58" s="221"/>
      <c r="AC58" s="221"/>
      <c r="AD58" s="164"/>
    </row>
    <row r="59" spans="1:30" ht="18.75" hidden="1" x14ac:dyDescent="0.25">
      <c r="A59" s="222">
        <v>9</v>
      </c>
      <c r="C59" s="224" t="s">
        <v>58</v>
      </c>
      <c r="D59" s="225">
        <f>COUNTIF(C$10:C$39,"CD")</f>
        <v>1</v>
      </c>
      <c r="E59" s="268">
        <v>1</v>
      </c>
      <c r="F59" s="225">
        <f>COUNTIF(E$10:E$39,"CD")</f>
        <v>1</v>
      </c>
      <c r="G59" s="227"/>
      <c r="H59" s="225">
        <f>COUNTIF(G$10:G$39,"CD")</f>
        <v>1</v>
      </c>
      <c r="I59" s="274">
        <v>1</v>
      </c>
      <c r="J59" s="225">
        <f>COUNTIF(I$10:I$39,"CD")</f>
        <v>1</v>
      </c>
      <c r="K59" s="228"/>
      <c r="L59" s="225">
        <f>COUNTIF(K$10:K$39,"CD")</f>
        <v>1</v>
      </c>
      <c r="M59" s="247">
        <v>1</v>
      </c>
      <c r="N59" s="225">
        <f>COUNTIF(M$10:M$39,"CD")</f>
        <v>1</v>
      </c>
      <c r="O59" s="225"/>
      <c r="P59" s="225">
        <f>COUNTIF(O$10:O$39,"CD")</f>
        <v>1</v>
      </c>
      <c r="Q59" s="270"/>
      <c r="R59" s="225">
        <f>COUNTIF(Q$10:Q$39,"CD")</f>
        <v>1</v>
      </c>
      <c r="S59" s="271"/>
      <c r="T59" s="225">
        <f>COUNTIF(S$10:S$39,"CD")</f>
        <v>1</v>
      </c>
      <c r="U59" s="227"/>
      <c r="V59" s="221"/>
      <c r="W59" s="221"/>
      <c r="X59" s="221"/>
      <c r="Y59" s="221"/>
      <c r="Z59" s="221"/>
      <c r="AA59" s="221"/>
      <c r="AB59" s="221"/>
      <c r="AC59" s="221"/>
      <c r="AD59" s="164"/>
    </row>
    <row r="60" spans="1:30" ht="18.75" hidden="1" x14ac:dyDescent="0.3">
      <c r="A60" s="222">
        <v>10</v>
      </c>
      <c r="B60" s="223"/>
      <c r="C60" s="224" t="s">
        <v>42</v>
      </c>
      <c r="D60" s="225">
        <f>COUNTIF(C$10:C$39,"A")</f>
        <v>3</v>
      </c>
      <c r="E60" s="275">
        <v>3</v>
      </c>
      <c r="F60" s="225">
        <f>COUNTIF(E$10:E$39,"A")</f>
        <v>3</v>
      </c>
      <c r="G60" s="225"/>
      <c r="H60" s="225">
        <f>COUNTIF(G$10:G$39,"A")</f>
        <v>3</v>
      </c>
      <c r="I60" s="274">
        <v>3</v>
      </c>
      <c r="J60" s="225">
        <f>COUNTIF(I$10:I$39,"A")</f>
        <v>3</v>
      </c>
      <c r="K60" s="225"/>
      <c r="L60" s="225">
        <f>COUNTIF(K$10:K$39,"A")</f>
        <v>3</v>
      </c>
      <c r="M60" s="247">
        <v>3</v>
      </c>
      <c r="N60" s="225">
        <f>COUNTIF(M$10:M$39,"A")</f>
        <v>3</v>
      </c>
      <c r="O60" s="225"/>
      <c r="P60" s="225">
        <f>COUNTIF(O$10:O$39,"A")</f>
        <v>3</v>
      </c>
      <c r="Q60" s="270"/>
      <c r="R60" s="225">
        <f>COUNTIF(Q$10:Q$39,"A")</f>
        <v>3</v>
      </c>
      <c r="S60" s="270"/>
      <c r="T60" s="225">
        <f>COUNTIF(S$10:S$39,"A")</f>
        <v>3</v>
      </c>
      <c r="U60" s="227"/>
      <c r="V60" s="221"/>
      <c r="W60" s="221"/>
      <c r="X60" s="221"/>
      <c r="Y60" s="221"/>
      <c r="Z60" s="221"/>
      <c r="AA60" s="221"/>
      <c r="AB60" s="221"/>
      <c r="AC60" s="221"/>
      <c r="AD60" s="164"/>
    </row>
    <row r="61" spans="1:30" ht="17.25" hidden="1" customHeight="1" x14ac:dyDescent="0.3">
      <c r="A61" s="222">
        <v>11</v>
      </c>
      <c r="B61" s="223"/>
      <c r="C61" s="224" t="s">
        <v>43</v>
      </c>
      <c r="D61" s="225">
        <f>COUNTIF(C$10:C$39,"TD")</f>
        <v>2</v>
      </c>
      <c r="E61" s="275">
        <v>2</v>
      </c>
      <c r="F61" s="225">
        <f>COUNTIF(E$10:E$39,"TD")</f>
        <v>2</v>
      </c>
      <c r="G61" s="227"/>
      <c r="H61" s="225">
        <f>COUNTIF(G$10:G$39,"TD")</f>
        <v>2</v>
      </c>
      <c r="I61" s="274">
        <v>2</v>
      </c>
      <c r="J61" s="225">
        <f>COUNTIF(I$10:I$39,"TD")</f>
        <v>2</v>
      </c>
      <c r="K61" s="228"/>
      <c r="L61" s="225">
        <f>COUNTIF(K$10:K$39,"TD")</f>
        <v>2</v>
      </c>
      <c r="M61" s="247">
        <v>2</v>
      </c>
      <c r="N61" s="225">
        <f>COUNTIF(M$10:M$39,"TD")</f>
        <v>2</v>
      </c>
      <c r="O61" s="225"/>
      <c r="P61" s="225">
        <f>COUNTIF(O$10:O$39,"TD")</f>
        <v>2</v>
      </c>
      <c r="Q61" s="270"/>
      <c r="R61" s="225">
        <f>COUNTIF(Q$10:Q$39,"TD")</f>
        <v>2</v>
      </c>
      <c r="S61" s="271"/>
      <c r="T61" s="225">
        <f>COUNTIF(S$10:S$39,"TD")</f>
        <v>2</v>
      </c>
      <c r="U61" s="227"/>
      <c r="V61" s="221"/>
      <c r="W61" s="221"/>
      <c r="X61" s="221"/>
      <c r="Y61" s="221"/>
      <c r="Z61" s="221"/>
      <c r="AA61" s="221"/>
      <c r="AB61" s="221"/>
      <c r="AC61" s="221"/>
      <c r="AD61" s="164"/>
    </row>
    <row r="62" spans="1:30" ht="17.25" hidden="1" customHeight="1" x14ac:dyDescent="0.3">
      <c r="A62" s="222">
        <v>12</v>
      </c>
      <c r="B62" s="223"/>
      <c r="C62" s="224" t="s">
        <v>59</v>
      </c>
      <c r="D62" s="225">
        <f>COUNTIF(C$10:C$39,"ÂN")</f>
        <v>0</v>
      </c>
      <c r="E62" s="275">
        <v>1</v>
      </c>
      <c r="F62" s="225">
        <f>COUNTIF(E$10:E$39,"ÂN")</f>
        <v>0</v>
      </c>
      <c r="G62" s="227"/>
      <c r="H62" s="225">
        <f>COUNTIF(G$10:G$39,"ÂN")</f>
        <v>0</v>
      </c>
      <c r="I62" s="274">
        <v>1</v>
      </c>
      <c r="J62" s="225">
        <f>COUNTIF(I$10:I$39,"ÂN")</f>
        <v>0</v>
      </c>
      <c r="K62" s="228"/>
      <c r="L62" s="225">
        <f>COUNTIF(K$10:K$39,"ÂN")</f>
        <v>0</v>
      </c>
      <c r="M62" s="247">
        <v>1</v>
      </c>
      <c r="N62" s="225">
        <f>COUNTIF(M$10:M$39,"ÂN")</f>
        <v>0</v>
      </c>
      <c r="O62" s="225"/>
      <c r="P62" s="225">
        <f>COUNTIF(O$10:O$39,"ÂN")</f>
        <v>0</v>
      </c>
      <c r="Q62" s="270"/>
      <c r="R62" s="225">
        <f>COUNTIF(Q$10:Q$39,"ÂN")</f>
        <v>0</v>
      </c>
      <c r="S62" s="271"/>
      <c r="T62" s="225">
        <f>COUNTIF(S$10:S$39,"ÂN")</f>
        <v>0</v>
      </c>
      <c r="U62" s="227"/>
      <c r="V62" s="221"/>
      <c r="W62" s="221"/>
      <c r="X62" s="221"/>
      <c r="Y62" s="221"/>
      <c r="Z62" s="221"/>
      <c r="AA62" s="221"/>
      <c r="AB62" s="221"/>
      <c r="AC62" s="221"/>
      <c r="AD62" s="164"/>
    </row>
    <row r="63" spans="1:30" ht="17.25" hidden="1" customHeight="1" x14ac:dyDescent="0.3">
      <c r="A63" s="222">
        <v>13</v>
      </c>
      <c r="B63" s="223"/>
      <c r="C63" s="224" t="s">
        <v>44</v>
      </c>
      <c r="D63" s="225">
        <f>COUNTIF(C$10:C$39,"MT")</f>
        <v>0</v>
      </c>
      <c r="E63" s="275">
        <v>0</v>
      </c>
      <c r="F63" s="225">
        <f>COUNTIF(E$10:E$39,"MT")</f>
        <v>0</v>
      </c>
      <c r="G63" s="227"/>
      <c r="H63" s="225">
        <f>COUNTIF(G$10:G$39,"MT")</f>
        <v>1</v>
      </c>
      <c r="I63" s="274">
        <v>1</v>
      </c>
      <c r="J63" s="225">
        <f>COUNTIF(I$10:I$39,"MT")</f>
        <v>1</v>
      </c>
      <c r="K63" s="228"/>
      <c r="L63" s="225">
        <f>COUNTIF(K$10:K$39,"MT")</f>
        <v>1</v>
      </c>
      <c r="M63" s="247">
        <v>1</v>
      </c>
      <c r="N63" s="225">
        <f>COUNTIF(M$10:M$39,"MT")</f>
        <v>1</v>
      </c>
      <c r="O63" s="225"/>
      <c r="P63" s="225">
        <f>COUNTIF(O$10:O$39,"MT")</f>
        <v>1</v>
      </c>
      <c r="Q63" s="270"/>
      <c r="R63" s="225">
        <f>COUNTIF(Q$10:Q$39,"MT")</f>
        <v>1</v>
      </c>
      <c r="S63" s="271"/>
      <c r="T63" s="225">
        <f>COUNTIF(S$10:S$39,"MT")</f>
        <v>1</v>
      </c>
      <c r="U63" s="227"/>
      <c r="V63" s="221"/>
      <c r="W63" s="221"/>
      <c r="X63" s="221"/>
      <c r="Y63" s="221"/>
      <c r="Z63" s="221"/>
      <c r="AA63" s="221"/>
      <c r="AB63" s="221"/>
      <c r="AC63" s="221"/>
      <c r="AD63" s="164"/>
    </row>
    <row r="64" spans="1:30" ht="17.25" hidden="1" customHeight="1" x14ac:dyDescent="0.3">
      <c r="A64" s="230">
        <v>14</v>
      </c>
      <c r="B64" s="231"/>
      <c r="C64" s="232" t="s">
        <v>60</v>
      </c>
      <c r="D64" s="225">
        <f>COUNTIF(C$10:C$39,"H")</f>
        <v>0</v>
      </c>
      <c r="E64" s="275"/>
      <c r="F64" s="225">
        <f>COUNTIF(E$10:E$39,"H")</f>
        <v>0</v>
      </c>
      <c r="G64" s="235"/>
      <c r="H64" s="225">
        <f>COUNTIF(G$10:G$39,"H")</f>
        <v>0</v>
      </c>
      <c r="I64" s="274"/>
      <c r="J64" s="225">
        <f>COUNTIF(I$10:I$39,"H")</f>
        <v>0</v>
      </c>
      <c r="K64" s="236"/>
      <c r="L64" s="225">
        <f>COUNTIF(K$10:K$39,"H")</f>
        <v>2</v>
      </c>
      <c r="M64" s="247">
        <v>2</v>
      </c>
      <c r="N64" s="225">
        <f>COUNTIF(M$10:M$39,"H")</f>
        <v>2</v>
      </c>
      <c r="O64" s="233"/>
      <c r="P64" s="225">
        <f>COUNTIF(O$10:O$39,"H")</f>
        <v>2</v>
      </c>
      <c r="Q64" s="270"/>
      <c r="R64" s="225">
        <f>COUNTIF(Q$10:Q$39,"H")</f>
        <v>2</v>
      </c>
      <c r="S64" s="271"/>
      <c r="T64" s="225">
        <f>COUNTIF(S$10:S$39,"H")</f>
        <v>2</v>
      </c>
      <c r="U64" s="235"/>
      <c r="V64" s="221"/>
      <c r="W64" s="221"/>
      <c r="X64" s="221"/>
      <c r="Y64" s="221"/>
      <c r="Z64" s="221"/>
      <c r="AA64" s="221"/>
      <c r="AB64" s="221"/>
      <c r="AC64" s="221"/>
      <c r="AD64" s="164"/>
    </row>
    <row r="65" spans="1:30" ht="18.75" hidden="1" x14ac:dyDescent="0.3">
      <c r="A65" s="222">
        <v>15</v>
      </c>
      <c r="B65" s="238"/>
      <c r="C65" s="239" t="s">
        <v>61</v>
      </c>
      <c r="D65" s="225">
        <f t="shared" ref="D65" si="76">COUNTIF(C$10:C$39,"T")</f>
        <v>4</v>
      </c>
      <c r="E65" s="275">
        <v>1</v>
      </c>
      <c r="F65" s="225"/>
      <c r="G65" s="233"/>
      <c r="H65" s="225"/>
      <c r="I65" s="274">
        <v>2</v>
      </c>
      <c r="J65" s="225"/>
      <c r="K65" s="233"/>
      <c r="L65" s="225"/>
      <c r="M65" s="271"/>
      <c r="N65" s="225"/>
      <c r="O65" s="233"/>
      <c r="P65" s="225"/>
      <c r="Q65" s="270"/>
      <c r="R65" s="225"/>
      <c r="S65" s="271"/>
      <c r="T65" s="225"/>
      <c r="U65" s="240"/>
      <c r="V65" s="221"/>
      <c r="W65" s="221"/>
      <c r="X65" s="221"/>
      <c r="Y65" s="221"/>
      <c r="Z65" s="221"/>
      <c r="AA65" s="221"/>
      <c r="AB65" s="221"/>
      <c r="AC65" s="221"/>
      <c r="AD65" s="164"/>
    </row>
    <row r="66" spans="1:30" ht="17.25" hidden="1" customHeight="1" x14ac:dyDescent="0.3">
      <c r="A66" s="241"/>
      <c r="B66" s="242"/>
      <c r="C66" s="455" t="s">
        <v>62</v>
      </c>
      <c r="D66" s="225">
        <f t="shared" ref="D66" si="77">COUNTIF(C23:C52,"T")</f>
        <v>2</v>
      </c>
      <c r="E66" s="275"/>
      <c r="F66" s="244">
        <f>SUM(F51:F65)</f>
        <v>21</v>
      </c>
      <c r="G66" s="240"/>
      <c r="H66" s="243">
        <f>SUM(H51:H65)</f>
        <v>23</v>
      </c>
      <c r="I66" s="271"/>
      <c r="J66" s="244">
        <f>SUM(J51:J65)</f>
        <v>23</v>
      </c>
      <c r="K66" s="242"/>
      <c r="L66" s="243">
        <f>SUM(L51:L65)</f>
        <v>24</v>
      </c>
      <c r="M66" s="271"/>
      <c r="N66" s="467">
        <f>SUM(N51:N65)</f>
        <v>24</v>
      </c>
      <c r="O66" s="466"/>
      <c r="P66" s="465">
        <f t="shared" ref="P66" si="78">SUM(P51:P65)</f>
        <v>24</v>
      </c>
      <c r="Q66" s="466"/>
      <c r="R66" s="243">
        <f>SUM(R51:R65)</f>
        <v>26</v>
      </c>
      <c r="S66" s="271"/>
      <c r="T66" s="166">
        <f>SUM(T51:T65)</f>
        <v>26</v>
      </c>
      <c r="U66" s="245"/>
      <c r="V66" s="221"/>
      <c r="W66" s="221"/>
      <c r="X66" s="221"/>
      <c r="Y66" s="221"/>
      <c r="Z66" s="221"/>
      <c r="AA66" s="221"/>
      <c r="AB66" s="221"/>
      <c r="AC66" s="221"/>
      <c r="AD66" s="164"/>
    </row>
    <row r="67" spans="1:30" hidden="1" x14ac:dyDescent="0.25"/>
    <row r="68" spans="1:30" ht="16.5" hidden="1" thickBot="1" x14ac:dyDescent="0.3"/>
    <row r="69" spans="1:30" ht="33.75" hidden="1" customHeight="1" thickBot="1" x14ac:dyDescent="0.3">
      <c r="A69" s="276" t="s">
        <v>160</v>
      </c>
      <c r="B69" s="496" t="s">
        <v>217</v>
      </c>
      <c r="C69" s="497"/>
      <c r="D69" s="501" t="s">
        <v>161</v>
      </c>
      <c r="E69" s="500"/>
      <c r="F69" s="500"/>
      <c r="G69" s="502"/>
      <c r="H69" s="460" t="s">
        <v>162</v>
      </c>
    </row>
    <row r="70" spans="1:30" ht="33.75" hidden="1" thickBot="1" x14ac:dyDescent="0.3">
      <c r="A70" s="277"/>
      <c r="B70" s="498" t="s">
        <v>218</v>
      </c>
      <c r="C70" s="499"/>
      <c r="D70" s="461" t="s">
        <v>163</v>
      </c>
      <c r="E70" s="461" t="s">
        <v>164</v>
      </c>
      <c r="F70" s="278" t="s">
        <v>165</v>
      </c>
      <c r="G70" s="279" t="s">
        <v>166</v>
      </c>
      <c r="H70" s="461" t="s">
        <v>167</v>
      </c>
    </row>
    <row r="71" spans="1:30" ht="17.25" hidden="1" thickBot="1" x14ac:dyDescent="0.3">
      <c r="A71" s="280"/>
      <c r="B71" s="281"/>
      <c r="C71" s="281"/>
      <c r="D71" s="500" t="s">
        <v>168</v>
      </c>
      <c r="E71" s="500"/>
      <c r="F71" s="281"/>
      <c r="G71" s="281"/>
      <c r="H71" s="282"/>
    </row>
    <row r="72" spans="1:30" ht="17.25" hidden="1" thickBot="1" x14ac:dyDescent="0.3">
      <c r="A72" s="283">
        <v>1</v>
      </c>
      <c r="B72" s="504" t="s">
        <v>216</v>
      </c>
      <c r="C72" s="505"/>
      <c r="D72" s="284">
        <v>4</v>
      </c>
      <c r="E72" s="284">
        <v>4</v>
      </c>
      <c r="F72" s="285">
        <v>4</v>
      </c>
      <c r="G72" s="284">
        <v>4</v>
      </c>
      <c r="H72" s="284">
        <v>16</v>
      </c>
    </row>
    <row r="73" spans="1:30" ht="17.25" hidden="1" thickBot="1" x14ac:dyDescent="0.3">
      <c r="A73" s="283">
        <v>2</v>
      </c>
      <c r="B73" s="494" t="s">
        <v>169</v>
      </c>
      <c r="C73" s="495"/>
      <c r="D73" s="284">
        <v>0</v>
      </c>
      <c r="E73" s="284">
        <v>1</v>
      </c>
      <c r="F73" s="285">
        <v>1</v>
      </c>
      <c r="G73" s="284">
        <v>2</v>
      </c>
      <c r="H73" s="284">
        <v>5</v>
      </c>
    </row>
    <row r="74" spans="1:30" ht="17.25" hidden="1" thickBot="1" x14ac:dyDescent="0.3">
      <c r="A74" s="283">
        <v>3</v>
      </c>
      <c r="B74" s="494" t="s">
        <v>60</v>
      </c>
      <c r="C74" s="495"/>
      <c r="D74" s="286"/>
      <c r="E74" s="286"/>
      <c r="F74" s="285">
        <v>2</v>
      </c>
      <c r="G74" s="284">
        <v>2</v>
      </c>
      <c r="H74" s="284">
        <v>4</v>
      </c>
    </row>
    <row r="75" spans="1:30" ht="17.25" hidden="1" thickBot="1" x14ac:dyDescent="0.3">
      <c r="A75" s="283">
        <v>4</v>
      </c>
      <c r="B75" s="494" t="s">
        <v>54</v>
      </c>
      <c r="C75" s="495"/>
      <c r="D75" s="284">
        <v>2</v>
      </c>
      <c r="E75" s="284">
        <v>2</v>
      </c>
      <c r="F75" s="285">
        <v>2</v>
      </c>
      <c r="G75" s="284">
        <v>2</v>
      </c>
      <c r="H75" s="284">
        <v>8</v>
      </c>
    </row>
    <row r="76" spans="1:30" ht="17.25" hidden="1" thickBot="1" x14ac:dyDescent="0.3">
      <c r="A76" s="283">
        <v>5</v>
      </c>
      <c r="B76" s="494" t="s">
        <v>170</v>
      </c>
      <c r="C76" s="495"/>
      <c r="D76" s="284">
        <v>4</v>
      </c>
      <c r="E76" s="284">
        <v>4</v>
      </c>
      <c r="F76" s="285">
        <v>4</v>
      </c>
      <c r="G76" s="284">
        <v>5</v>
      </c>
      <c r="H76" s="284">
        <v>17</v>
      </c>
    </row>
    <row r="77" spans="1:30" ht="17.25" hidden="1" thickBot="1" x14ac:dyDescent="0.3">
      <c r="A77" s="283">
        <v>6</v>
      </c>
      <c r="B77" s="494" t="s">
        <v>171</v>
      </c>
      <c r="C77" s="495"/>
      <c r="D77" s="284">
        <v>1</v>
      </c>
      <c r="E77" s="284">
        <v>2</v>
      </c>
      <c r="F77" s="285">
        <v>2</v>
      </c>
      <c r="G77" s="284">
        <v>1</v>
      </c>
      <c r="H77" s="284">
        <v>6</v>
      </c>
    </row>
    <row r="78" spans="1:30" ht="17.25" hidden="1" thickBot="1" x14ac:dyDescent="0.3">
      <c r="A78" s="283">
        <v>7</v>
      </c>
      <c r="B78" s="494" t="s">
        <v>56</v>
      </c>
      <c r="C78" s="495"/>
      <c r="D78" s="284">
        <v>1</v>
      </c>
      <c r="E78" s="284">
        <v>2</v>
      </c>
      <c r="F78" s="285">
        <v>1</v>
      </c>
      <c r="G78" s="284">
        <v>2</v>
      </c>
      <c r="H78" s="284">
        <v>6</v>
      </c>
    </row>
    <row r="79" spans="1:30" ht="17.25" hidden="1" thickBot="1" x14ac:dyDescent="0.3">
      <c r="A79" s="283">
        <v>8</v>
      </c>
      <c r="B79" s="494" t="s">
        <v>58</v>
      </c>
      <c r="C79" s="495"/>
      <c r="D79" s="284">
        <v>1</v>
      </c>
      <c r="E79" s="284">
        <v>1</v>
      </c>
      <c r="F79" s="285">
        <v>1</v>
      </c>
      <c r="G79" s="284">
        <v>1</v>
      </c>
      <c r="H79" s="284">
        <v>4</v>
      </c>
    </row>
    <row r="80" spans="1:30" ht="17.25" hidden="1" customHeight="1" thickBot="1" x14ac:dyDescent="0.3">
      <c r="A80" s="283">
        <v>9</v>
      </c>
      <c r="B80" s="494" t="s">
        <v>219</v>
      </c>
      <c r="C80" s="495"/>
      <c r="D80" s="284">
        <v>3</v>
      </c>
      <c r="E80" s="284">
        <v>3</v>
      </c>
      <c r="F80" s="285">
        <v>3</v>
      </c>
      <c r="G80" s="284">
        <v>3</v>
      </c>
      <c r="H80" s="284">
        <v>12</v>
      </c>
    </row>
    <row r="81" spans="1:8" ht="17.25" hidden="1" thickBot="1" x14ac:dyDescent="0.3">
      <c r="A81" s="283">
        <v>10</v>
      </c>
      <c r="B81" s="494" t="s">
        <v>172</v>
      </c>
      <c r="C81" s="495"/>
      <c r="D81" s="284">
        <v>0</v>
      </c>
      <c r="E81" s="284">
        <v>1</v>
      </c>
      <c r="F81" s="285">
        <v>1</v>
      </c>
      <c r="G81" s="286"/>
      <c r="H81" s="284" t="s">
        <v>173</v>
      </c>
    </row>
    <row r="82" spans="1:8" ht="17.25" hidden="1" thickBot="1" x14ac:dyDescent="0.3">
      <c r="A82" s="283">
        <v>11</v>
      </c>
      <c r="B82" s="494" t="s">
        <v>174</v>
      </c>
      <c r="C82" s="495"/>
      <c r="D82" s="284">
        <v>1</v>
      </c>
      <c r="E82" s="284">
        <v>1</v>
      </c>
      <c r="F82" s="285">
        <v>1</v>
      </c>
      <c r="G82" s="284">
        <v>1</v>
      </c>
      <c r="H82" s="284" t="s">
        <v>173</v>
      </c>
    </row>
    <row r="83" spans="1:8" ht="17.25" hidden="1" thickBot="1" x14ac:dyDescent="0.3">
      <c r="A83" s="283">
        <v>12</v>
      </c>
      <c r="B83" s="494" t="s">
        <v>175</v>
      </c>
      <c r="C83" s="495"/>
      <c r="D83" s="284">
        <v>2</v>
      </c>
      <c r="E83" s="284">
        <v>1</v>
      </c>
      <c r="F83" s="285">
        <v>2</v>
      </c>
      <c r="G83" s="284">
        <v>1</v>
      </c>
      <c r="H83" s="284">
        <v>6</v>
      </c>
    </row>
    <row r="84" spans="1:8" ht="17.25" hidden="1" thickBot="1" x14ac:dyDescent="0.3">
      <c r="A84" s="283">
        <v>13</v>
      </c>
      <c r="B84" s="494" t="s">
        <v>176</v>
      </c>
      <c r="C84" s="495"/>
      <c r="D84" s="284">
        <v>2</v>
      </c>
      <c r="E84" s="284">
        <v>2</v>
      </c>
      <c r="F84" s="285">
        <v>2</v>
      </c>
      <c r="G84" s="284">
        <v>2</v>
      </c>
      <c r="H84" s="284">
        <v>8</v>
      </c>
    </row>
    <row r="85" spans="1:8" ht="17.25" hidden="1" thickBot="1" x14ac:dyDescent="0.3">
      <c r="A85" s="283">
        <v>14</v>
      </c>
      <c r="B85" s="494" t="s">
        <v>177</v>
      </c>
      <c r="C85" s="495"/>
      <c r="D85" s="284">
        <v>1</v>
      </c>
      <c r="E85" s="284">
        <v>1</v>
      </c>
      <c r="F85" s="285">
        <v>1</v>
      </c>
      <c r="G85" s="284">
        <v>0</v>
      </c>
      <c r="H85" s="284">
        <v>3</v>
      </c>
    </row>
    <row r="86" spans="1:8" ht="17.25" hidden="1" thickBot="1" x14ac:dyDescent="0.3">
      <c r="A86" s="283">
        <v>15</v>
      </c>
      <c r="B86" s="494" t="s">
        <v>178</v>
      </c>
      <c r="C86" s="495"/>
      <c r="D86" s="284">
        <v>1</v>
      </c>
      <c r="E86" s="463">
        <v>2</v>
      </c>
      <c r="F86" s="462"/>
      <c r="G86" s="463"/>
      <c r="H86" s="284">
        <v>8</v>
      </c>
    </row>
    <row r="87" spans="1:8" ht="17.25" hidden="1" thickBot="1" x14ac:dyDescent="0.3">
      <c r="A87" s="287">
        <v>1</v>
      </c>
      <c r="B87" s="494" t="s">
        <v>220</v>
      </c>
      <c r="C87" s="495"/>
      <c r="D87" s="284">
        <v>1</v>
      </c>
      <c r="E87" s="284">
        <v>1</v>
      </c>
      <c r="F87" s="285">
        <v>1</v>
      </c>
      <c r="G87" s="284">
        <v>1</v>
      </c>
      <c r="H87" s="284">
        <v>4</v>
      </c>
    </row>
    <row r="88" spans="1:8" ht="17.25" hidden="1" thickBot="1" x14ac:dyDescent="0.3">
      <c r="A88" s="287"/>
      <c r="B88" s="285"/>
      <c r="C88" s="284"/>
      <c r="D88" s="284">
        <f>SUM(D72:D87)</f>
        <v>24</v>
      </c>
      <c r="E88" s="284">
        <f>SUM(E72:E87)</f>
        <v>28</v>
      </c>
      <c r="F88" s="285">
        <f>SUM(F72:F87)</f>
        <v>28</v>
      </c>
      <c r="G88" s="284">
        <f>SUM(G72:G87)</f>
        <v>27</v>
      </c>
      <c r="H88" s="284"/>
    </row>
    <row r="89" spans="1:8" hidden="1" x14ac:dyDescent="0.25"/>
    <row r="90" spans="1:8" hidden="1" x14ac:dyDescent="0.25"/>
    <row r="91" spans="1:8" hidden="1" x14ac:dyDescent="0.25">
      <c r="D91" s="159">
        <v>23</v>
      </c>
    </row>
    <row r="92" spans="1:8" hidden="1" x14ac:dyDescent="0.25"/>
  </sheetData>
  <mergeCells count="59">
    <mergeCell ref="O4:AD4"/>
    <mergeCell ref="B86:C86"/>
    <mergeCell ref="B87:C87"/>
    <mergeCell ref="B72:C72"/>
    <mergeCell ref="B73:C73"/>
    <mergeCell ref="B75:C75"/>
    <mergeCell ref="B74:C74"/>
    <mergeCell ref="B76:C76"/>
    <mergeCell ref="B78:C78"/>
    <mergeCell ref="B77:C77"/>
    <mergeCell ref="B79:C79"/>
    <mergeCell ref="B84:C84"/>
    <mergeCell ref="B80:C80"/>
    <mergeCell ref="B81:C81"/>
    <mergeCell ref="B82:C82"/>
    <mergeCell ref="B83:C83"/>
    <mergeCell ref="B85:C85"/>
    <mergeCell ref="B69:C69"/>
    <mergeCell ref="B70:C70"/>
    <mergeCell ref="D71:E71"/>
    <mergeCell ref="A6:A9"/>
    <mergeCell ref="E6:F6"/>
    <mergeCell ref="D69:G69"/>
    <mergeCell ref="G6:H6"/>
    <mergeCell ref="I6:J6"/>
    <mergeCell ref="B6:B9"/>
    <mergeCell ref="G7:H7"/>
    <mergeCell ref="I7:J7"/>
    <mergeCell ref="E8:F8"/>
    <mergeCell ref="G8:H8"/>
    <mergeCell ref="E7:F7"/>
    <mergeCell ref="I8:J8"/>
    <mergeCell ref="C6:D6"/>
    <mergeCell ref="C7:D7"/>
    <mergeCell ref="C8:D8"/>
    <mergeCell ref="M6:N6"/>
    <mergeCell ref="Q6:R6"/>
    <mergeCell ref="S6:T6"/>
    <mergeCell ref="K6:L6"/>
    <mergeCell ref="U6:AC8"/>
    <mergeCell ref="O6:P6"/>
    <mergeCell ref="O7:P7"/>
    <mergeCell ref="O8:P8"/>
    <mergeCell ref="A3:AD3"/>
    <mergeCell ref="P66:Q66"/>
    <mergeCell ref="N66:O66"/>
    <mergeCell ref="T50:U50"/>
    <mergeCell ref="M8:N8"/>
    <mergeCell ref="Q8:R8"/>
    <mergeCell ref="S8:T8"/>
    <mergeCell ref="C29:T29"/>
    <mergeCell ref="N50:O50"/>
    <mergeCell ref="P50:Q50"/>
    <mergeCell ref="AD6:AD9"/>
    <mergeCell ref="K7:L7"/>
    <mergeCell ref="M7:N7"/>
    <mergeCell ref="Q7:R7"/>
    <mergeCell ref="K8:L8"/>
    <mergeCell ref="S7:T7"/>
  </mergeCells>
  <phoneticPr fontId="26" type="noConversion"/>
  <pageMargins left="0.25" right="0.25" top="0.25" bottom="0.25" header="0.2" footer="0.2"/>
  <pageSetup paperSize="9" scale="95" orientation="landscape" r:id="rId1"/>
  <headerFooter alignWithMargins="0"/>
  <colBreaks count="1" manualBreakCount="1"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8"/>
  <sheetViews>
    <sheetView zoomScaleNormal="100" workbookViewId="0">
      <selection activeCell="O28" sqref="O28"/>
    </sheetView>
  </sheetViews>
  <sheetFormatPr defaultRowHeight="15.75" x14ac:dyDescent="0.25"/>
  <cols>
    <col min="1" max="1" width="3.42578125" style="94" customWidth="1"/>
    <col min="2" max="2" width="3.140625" style="94" customWidth="1"/>
    <col min="3" max="3" width="5.7109375" style="94" customWidth="1"/>
    <col min="4" max="4" width="10.140625" style="94" customWidth="1"/>
    <col min="5" max="5" width="6.140625" style="94" customWidth="1"/>
    <col min="6" max="6" width="9.28515625" style="94" customWidth="1"/>
    <col min="7" max="7" width="5.85546875" style="94" customWidth="1"/>
    <col min="8" max="8" width="10.140625" style="94" customWidth="1"/>
    <col min="9" max="9" width="5.7109375" style="94" customWidth="1"/>
    <col min="10" max="10" width="10.140625" style="94" customWidth="1"/>
    <col min="11" max="11" width="5.42578125" style="94" customWidth="1"/>
    <col min="12" max="12" width="9.85546875" style="94" customWidth="1"/>
    <col min="13" max="13" width="7.28515625" style="94" customWidth="1"/>
    <col min="14" max="14" width="9.140625" style="94"/>
    <col min="15" max="15" width="7" style="94" customWidth="1"/>
    <col min="16" max="16" width="7.5703125" style="94" customWidth="1"/>
    <col min="17" max="17" width="6" style="94" customWidth="1"/>
    <col min="18" max="18" width="8.42578125" style="94" customWidth="1"/>
    <col min="19" max="19" width="6.140625" style="94" customWidth="1"/>
    <col min="20" max="20" width="9.85546875" style="94" customWidth="1"/>
    <col min="21" max="21" width="2.42578125" style="144" hidden="1" customWidth="1"/>
    <col min="22" max="22" width="2.5703125" style="144" hidden="1" customWidth="1"/>
    <col min="23" max="24" width="2.42578125" style="144" hidden="1" customWidth="1"/>
    <col min="25" max="27" width="2.5703125" style="144" hidden="1" customWidth="1"/>
    <col min="28" max="28" width="2.85546875" style="144" hidden="1" customWidth="1"/>
    <col min="29" max="29" width="7.28515625" style="94" customWidth="1"/>
    <col min="30" max="30" width="4.7109375" style="210" hidden="1" customWidth="1"/>
    <col min="31" max="31" width="3" style="94" hidden="1" customWidth="1"/>
    <col min="32" max="53" width="7.28515625" style="324" hidden="1" customWidth="1"/>
    <col min="54" max="54" width="9.140625" style="324" customWidth="1"/>
    <col min="55" max="16384" width="9.140625" style="324"/>
  </cols>
  <sheetData>
    <row r="1" spans="1:53" ht="16.5" customHeight="1" x14ac:dyDescent="0.25">
      <c r="A1" s="323" t="s">
        <v>128</v>
      </c>
    </row>
    <row r="2" spans="1:53" ht="12.75" customHeight="1" x14ac:dyDescent="0.25">
      <c r="A2" s="325" t="str">
        <f>'[1]TKB  SANG'!A2</f>
        <v>TRƯỜNG THCS TRUNG MẦU</v>
      </c>
    </row>
    <row r="3" spans="1:53" ht="20.25" customHeight="1" x14ac:dyDescent="0.3">
      <c r="A3" s="517" t="s">
        <v>250</v>
      </c>
      <c r="B3" s="517"/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517"/>
      <c r="Q3" s="517"/>
      <c r="R3" s="517"/>
      <c r="S3" s="517"/>
      <c r="T3" s="517"/>
      <c r="U3" s="517"/>
      <c r="V3" s="517"/>
      <c r="W3" s="517"/>
      <c r="X3" s="517"/>
      <c r="Y3" s="517"/>
      <c r="Z3" s="517"/>
      <c r="AA3" s="517"/>
      <c r="AB3" s="517"/>
      <c r="AC3" s="517"/>
    </row>
    <row r="4" spans="1:53" ht="15.75" customHeight="1" x14ac:dyDescent="0.25">
      <c r="O4" s="518" t="s">
        <v>251</v>
      </c>
      <c r="P4" s="518"/>
      <c r="Q4" s="518"/>
      <c r="R4" s="518"/>
      <c r="S4" s="518"/>
      <c r="T4" s="518"/>
      <c r="U4" s="518"/>
      <c r="V4" s="518"/>
      <c r="W4" s="518"/>
      <c r="X4" s="518"/>
      <c r="Y4" s="518"/>
      <c r="Z4" s="518"/>
      <c r="AA4" s="518"/>
      <c r="AB4" s="518"/>
      <c r="AC4" s="518"/>
    </row>
    <row r="5" spans="1:53" ht="6.75" customHeight="1" x14ac:dyDescent="0.25"/>
    <row r="6" spans="1:53" ht="14.25" customHeight="1" x14ac:dyDescent="0.25">
      <c r="A6" s="326"/>
      <c r="B6" s="327"/>
      <c r="C6" s="480" t="s">
        <v>1</v>
      </c>
      <c r="D6" s="481"/>
      <c r="E6" s="480" t="s">
        <v>2</v>
      </c>
      <c r="F6" s="481"/>
      <c r="G6" s="480" t="s">
        <v>3</v>
      </c>
      <c r="H6" s="481"/>
      <c r="I6" s="480" t="s">
        <v>4</v>
      </c>
      <c r="J6" s="481"/>
      <c r="K6" s="480" t="s">
        <v>5</v>
      </c>
      <c r="L6" s="481"/>
      <c r="M6" s="480" t="s">
        <v>6</v>
      </c>
      <c r="N6" s="481"/>
      <c r="O6" s="480" t="s">
        <v>146</v>
      </c>
      <c r="P6" s="481"/>
      <c r="Q6" s="480" t="s">
        <v>7</v>
      </c>
      <c r="R6" s="481"/>
      <c r="S6" s="480" t="s">
        <v>8</v>
      </c>
      <c r="T6" s="481"/>
      <c r="U6" s="519" t="s">
        <v>9</v>
      </c>
      <c r="V6" s="520"/>
      <c r="W6" s="520"/>
      <c r="X6" s="520"/>
      <c r="Y6" s="520"/>
      <c r="Z6" s="520"/>
      <c r="AA6" s="520"/>
      <c r="AB6" s="521"/>
      <c r="AC6" s="528" t="str">
        <f>'[1]TKB  SANG'!AA6:AA9</f>
        <v>GIÁO VIÊN NGHỈ</v>
      </c>
      <c r="AD6" s="98"/>
      <c r="AE6" s="96"/>
      <c r="AF6" s="328"/>
      <c r="AG6" s="328"/>
      <c r="AH6" s="328"/>
      <c r="AI6" s="328"/>
      <c r="AJ6" s="328"/>
      <c r="AK6" s="328"/>
      <c r="AL6" s="328"/>
      <c r="AM6" s="328"/>
      <c r="AN6" s="328"/>
      <c r="AO6" s="328"/>
      <c r="AP6" s="328"/>
      <c r="AQ6" s="328"/>
      <c r="AR6" s="328"/>
      <c r="AS6" s="328"/>
      <c r="AT6" s="328"/>
      <c r="AU6" s="328"/>
      <c r="AV6" s="328"/>
      <c r="AW6" s="328"/>
      <c r="AX6" s="328"/>
      <c r="AY6" s="328"/>
    </row>
    <row r="7" spans="1:53" ht="14.25" customHeight="1" x14ac:dyDescent="0.25">
      <c r="A7" s="402"/>
      <c r="B7" s="329"/>
      <c r="C7" s="516" t="s">
        <v>189</v>
      </c>
      <c r="D7" s="479"/>
      <c r="E7" s="516" t="s">
        <v>190</v>
      </c>
      <c r="F7" s="479"/>
      <c r="G7" s="516" t="s">
        <v>131</v>
      </c>
      <c r="H7" s="479"/>
      <c r="I7" s="516" t="s">
        <v>132</v>
      </c>
      <c r="J7" s="479"/>
      <c r="K7" s="516" t="s">
        <v>191</v>
      </c>
      <c r="L7" s="479"/>
      <c r="M7" s="516" t="s">
        <v>191</v>
      </c>
      <c r="N7" s="479"/>
      <c r="O7" s="516" t="s">
        <v>192</v>
      </c>
      <c r="P7" s="479"/>
      <c r="Q7" s="516" t="s">
        <v>123</v>
      </c>
      <c r="R7" s="479"/>
      <c r="S7" s="516" t="s">
        <v>133</v>
      </c>
      <c r="T7" s="479"/>
      <c r="U7" s="522"/>
      <c r="V7" s="523"/>
      <c r="W7" s="523"/>
      <c r="X7" s="523"/>
      <c r="Y7" s="523"/>
      <c r="Z7" s="523"/>
      <c r="AA7" s="523"/>
      <c r="AB7" s="524"/>
      <c r="AC7" s="529"/>
      <c r="AD7" s="98"/>
      <c r="AE7" s="96"/>
      <c r="AF7" s="328"/>
      <c r="AG7" s="94"/>
      <c r="AH7" s="328"/>
      <c r="AI7" s="328"/>
      <c r="AJ7" s="328"/>
      <c r="AK7" s="328"/>
      <c r="AL7" s="328"/>
      <c r="AM7" s="328"/>
      <c r="AN7" s="328"/>
      <c r="AO7" s="328"/>
      <c r="AP7" s="328"/>
      <c r="AQ7" s="328"/>
      <c r="AR7" s="328"/>
      <c r="AS7" s="328"/>
      <c r="AT7" s="328"/>
      <c r="AU7" s="328"/>
      <c r="AV7" s="328"/>
      <c r="AW7" s="328"/>
      <c r="AX7" s="328"/>
      <c r="AY7" s="328"/>
    </row>
    <row r="8" spans="1:53" ht="14.25" customHeight="1" x14ac:dyDescent="0.25">
      <c r="A8" s="402"/>
      <c r="B8" s="329"/>
      <c r="C8" s="468" t="s">
        <v>148</v>
      </c>
      <c r="D8" s="469"/>
      <c r="E8" s="468" t="s">
        <v>147</v>
      </c>
      <c r="F8" s="469"/>
      <c r="G8" s="468" t="s">
        <v>124</v>
      </c>
      <c r="H8" s="469"/>
      <c r="I8" s="468" t="s">
        <v>13</v>
      </c>
      <c r="J8" s="469"/>
      <c r="K8" s="468" t="s">
        <v>138</v>
      </c>
      <c r="L8" s="469"/>
      <c r="M8" s="468" t="s">
        <v>139</v>
      </c>
      <c r="N8" s="469"/>
      <c r="O8" s="468" t="s">
        <v>149</v>
      </c>
      <c r="P8" s="469"/>
      <c r="Q8" s="468" t="s">
        <v>12</v>
      </c>
      <c r="R8" s="469"/>
      <c r="S8" s="468" t="s">
        <v>150</v>
      </c>
      <c r="T8" s="469"/>
      <c r="U8" s="525"/>
      <c r="V8" s="526"/>
      <c r="W8" s="526"/>
      <c r="X8" s="526"/>
      <c r="Y8" s="526"/>
      <c r="Z8" s="526"/>
      <c r="AA8" s="526"/>
      <c r="AB8" s="527"/>
      <c r="AC8" s="529"/>
      <c r="AD8" s="330"/>
      <c r="AE8" s="331"/>
      <c r="AF8" s="332"/>
      <c r="AG8" s="332"/>
      <c r="AH8" s="332"/>
      <c r="AI8" s="332"/>
      <c r="AJ8" s="332"/>
      <c r="AK8" s="332"/>
      <c r="AL8" s="332"/>
      <c r="AM8" s="332"/>
      <c r="AN8" s="332"/>
      <c r="AO8" s="332"/>
      <c r="AP8" s="332"/>
      <c r="AQ8" s="332"/>
      <c r="AR8" s="332"/>
      <c r="AS8" s="332"/>
      <c r="AT8" s="332"/>
      <c r="AU8" s="332"/>
      <c r="AV8" s="332"/>
      <c r="AW8" s="332"/>
      <c r="AX8" s="332"/>
      <c r="AY8" s="332"/>
    </row>
    <row r="9" spans="1:53" ht="14.25" customHeight="1" x14ac:dyDescent="0.25">
      <c r="A9" s="402"/>
      <c r="B9" s="329"/>
      <c r="C9" s="56" t="s">
        <v>14</v>
      </c>
      <c r="D9" s="57" t="s">
        <v>15</v>
      </c>
      <c r="E9" s="56" t="s">
        <v>14</v>
      </c>
      <c r="F9" s="57" t="s">
        <v>15</v>
      </c>
      <c r="G9" s="56" t="s">
        <v>14</v>
      </c>
      <c r="H9" s="57" t="s">
        <v>15</v>
      </c>
      <c r="I9" s="56" t="s">
        <v>14</v>
      </c>
      <c r="J9" s="57" t="s">
        <v>15</v>
      </c>
      <c r="K9" s="56" t="s">
        <v>14</v>
      </c>
      <c r="L9" s="57" t="s">
        <v>15</v>
      </c>
      <c r="M9" s="56" t="s">
        <v>14</v>
      </c>
      <c r="N9" s="57" t="s">
        <v>15</v>
      </c>
      <c r="O9" s="56" t="s">
        <v>14</v>
      </c>
      <c r="P9" s="57" t="s">
        <v>15</v>
      </c>
      <c r="Q9" s="56" t="s">
        <v>14</v>
      </c>
      <c r="R9" s="57" t="s">
        <v>15</v>
      </c>
      <c r="S9" s="56" t="s">
        <v>14</v>
      </c>
      <c r="T9" s="57" t="s">
        <v>15</v>
      </c>
      <c r="U9" s="333" t="s">
        <v>16</v>
      </c>
      <c r="V9" s="333" t="s">
        <v>17</v>
      </c>
      <c r="W9" s="333" t="s">
        <v>18</v>
      </c>
      <c r="X9" s="333" t="s">
        <v>19</v>
      </c>
      <c r="Y9" s="333" t="s">
        <v>20</v>
      </c>
      <c r="Z9" s="333" t="s">
        <v>21</v>
      </c>
      <c r="AA9" s="333" t="s">
        <v>22</v>
      </c>
      <c r="AB9" s="334" t="s">
        <v>23</v>
      </c>
      <c r="AC9" s="529"/>
      <c r="AD9" s="330" t="s">
        <v>24</v>
      </c>
      <c r="AE9" s="335" t="s">
        <v>40</v>
      </c>
      <c r="AF9" s="403" t="s">
        <v>26</v>
      </c>
      <c r="AG9" s="336" t="s">
        <v>27</v>
      </c>
      <c r="AH9" s="337" t="s">
        <v>130</v>
      </c>
      <c r="AI9" s="336" t="s">
        <v>28</v>
      </c>
      <c r="AJ9" s="337" t="s">
        <v>29</v>
      </c>
      <c r="AK9" s="336" t="s">
        <v>30</v>
      </c>
      <c r="AL9" s="337" t="s">
        <v>36</v>
      </c>
      <c r="AM9" s="336" t="s">
        <v>141</v>
      </c>
      <c r="AN9" s="338" t="s">
        <v>137</v>
      </c>
      <c r="AO9" s="339" t="s">
        <v>151</v>
      </c>
      <c r="AP9" s="338" t="s">
        <v>125</v>
      </c>
      <c r="AQ9" s="339" t="s">
        <v>140</v>
      </c>
      <c r="AR9" s="338" t="s">
        <v>31</v>
      </c>
      <c r="AS9" s="339" t="s">
        <v>32</v>
      </c>
      <c r="AT9" s="338" t="s">
        <v>33</v>
      </c>
      <c r="AU9" s="339" t="s">
        <v>34</v>
      </c>
      <c r="AV9" s="338" t="s">
        <v>35</v>
      </c>
      <c r="AW9" s="337" t="s">
        <v>145</v>
      </c>
      <c r="AX9" s="336" t="s">
        <v>134</v>
      </c>
      <c r="AY9" s="340" t="s">
        <v>152</v>
      </c>
      <c r="AZ9" s="340" t="s">
        <v>37</v>
      </c>
      <c r="BA9" s="340" t="s">
        <v>38</v>
      </c>
    </row>
    <row r="10" spans="1:53" ht="14.25" customHeight="1" x14ac:dyDescent="0.25">
      <c r="A10" s="506"/>
      <c r="B10" s="341">
        <v>1</v>
      </c>
      <c r="C10" s="75" t="s">
        <v>40</v>
      </c>
      <c r="D10" s="76" t="s">
        <v>36</v>
      </c>
      <c r="E10" s="75" t="s">
        <v>41</v>
      </c>
      <c r="F10" s="76" t="s">
        <v>140</v>
      </c>
      <c r="G10" s="69" t="s">
        <v>41</v>
      </c>
      <c r="H10" s="70" t="s">
        <v>28</v>
      </c>
      <c r="I10" s="69" t="s">
        <v>41</v>
      </c>
      <c r="J10" s="70" t="s">
        <v>125</v>
      </c>
      <c r="K10" s="69" t="s">
        <v>40</v>
      </c>
      <c r="L10" s="70" t="s">
        <v>26</v>
      </c>
      <c r="M10" s="75" t="s">
        <v>158</v>
      </c>
      <c r="N10" s="76" t="s">
        <v>33</v>
      </c>
      <c r="O10" s="143" t="s">
        <v>180</v>
      </c>
      <c r="P10" s="71" t="s">
        <v>141</v>
      </c>
      <c r="Q10" s="69" t="s">
        <v>158</v>
      </c>
      <c r="R10" s="70" t="s">
        <v>34</v>
      </c>
      <c r="S10" s="81" t="s">
        <v>187</v>
      </c>
      <c r="T10" s="76" t="s">
        <v>130</v>
      </c>
      <c r="U10" s="72" t="str">
        <f t="shared" ref="U10:U27" si="0">IF(AND(D10&lt;&gt;F10,D10&lt;&gt;H10,D10&lt;&gt;J10,D10&lt;&gt;L10,D10&lt;&gt;N10,D10&lt;&gt;R10,D10&lt;&gt;T10),"","S")</f>
        <v/>
      </c>
      <c r="V10" s="73" t="str">
        <f t="shared" ref="V10:V27" si="1">IF(AND(F10&lt;&gt;D10,F10&lt;&gt;H10,F10&lt;&gt;J10,F10&lt;&gt;L10,F10&lt;&gt;N10,F10&lt;&gt;R10,F10&lt;&gt;T10),"","S")</f>
        <v/>
      </c>
      <c r="W10" s="74" t="str">
        <f t="shared" ref="W10:W27" si="2">IF(AND(H10&lt;&gt;D10,H10&lt;&gt;F10,H10&lt;&gt;J10,H10&lt;&gt;L10,H10&lt;&gt;N10,H10&lt;&gt;R10,H10&lt;&gt;T10),"","S")</f>
        <v/>
      </c>
      <c r="X10" s="73" t="str">
        <f t="shared" ref="X10:X27" si="3">IF(AND(J10&lt;&gt;D10,J10&lt;&gt;F10,J10&lt;&gt;H10,J10&lt;&gt;L10,J10&lt;&gt;N10,J10&lt;&gt;R10,J10&lt;&gt;T10),"","S")</f>
        <v/>
      </c>
      <c r="Y10" s="74" t="str">
        <f t="shared" ref="Y10:Y28" si="4">IF(AND(L10&lt;&gt;D10,L10&lt;&gt;F10,L10&lt;&gt;H10,L10&lt;&gt;J10,L10&lt;&gt;N10,L10&lt;&gt;R10,L10&lt;&gt;T10),"","S")</f>
        <v/>
      </c>
      <c r="Z10" s="73" t="str">
        <f t="shared" ref="Z10:Z27" si="5">IF(AND(N10&lt;&gt;D10,N10&lt;&gt;F10,N10&lt;&gt;H10,N10&lt;&gt;J10,N10&lt;&gt;L10,N10&lt;&gt;R10,N10&lt;&gt;T10),"","S")</f>
        <v/>
      </c>
      <c r="AA10" s="74" t="str">
        <f t="shared" ref="AA10:AA27" si="6">IF(AND(R10&lt;&gt;D10,R10&lt;&gt;F10,R10&lt;&gt;H10,R10&lt;&gt;J10,R10&lt;&gt;L10,R10&lt;&gt;N10,R10&lt;&gt;T10),"","S")</f>
        <v/>
      </c>
      <c r="AB10" s="73" t="str">
        <f t="shared" ref="AB10:AB27" si="7">IF(AND(T10&lt;&gt;D10,T10&lt;&gt;F10,T10&lt;&gt;H10,T10&lt;&gt;J10,T10&lt;&gt;L10,T10&lt;&gt;N10,T10&lt;&gt;R10),"","S")</f>
        <v/>
      </c>
      <c r="AC10" s="104"/>
      <c r="AD10" s="342"/>
      <c r="AE10" s="343">
        <v>1</v>
      </c>
      <c r="AF10" s="344" t="str">
        <f t="shared" ref="AF10:AF39" si="8">IF($D10="T.Trang",$C10&amp;" (6A)",IF($F10="T.Trang",$E10&amp;" (6B)",IF($H10="T.Trang",$G10&amp;" (7A)",IF($J10="T.Trang",$I10&amp;" (7B)",""))))&amp;IF($L10="T.Trang",$K10&amp;" (8A)",IF($N10="T.Trang",$M10&amp;" (8B)",IF($P10="T.Trang",$O10&amp;" (8C)",IF($R10="T.Trang",$Q10&amp;" (9A)",IF($T10="T.Trang",$S10&amp;" (9B)","")))))</f>
        <v>T (8A)</v>
      </c>
      <c r="AG10" s="344" t="str">
        <f t="shared" ref="AG10:AG39" si="9">IF($D10="Thắng",$C10&amp;" (6A)",IF($F10="Thắng",$E10&amp;" (6B)",IF($H10="Thắng",$G10&amp;" (7A)",IF($J10="Thắng",$I10&amp;" (7B)",""))))&amp;IF($L10="Thắng",$K10&amp;" (8A)",IF($N10="Thắng",$M10&amp;" (8B)",IF($P10="Thắng",$O10&amp;" (8C)",IF($R10="Thắng",$Q10&amp;" (9A)",IF($T10="Thắng",$S10&amp;" (9B)","")))))</f>
        <v/>
      </c>
      <c r="AH10" s="344" t="str">
        <f t="shared" ref="AH10:AH39" si="10">IF($D10="Khang",$C10&amp;" (6A)",IF($F10="Khang",$E10&amp;" (6B)",IF($H10="Khang",$G10&amp;" (7A)",IF($J10="Khang",$I10&amp;" (7B)",""))))&amp;IF($L10="Khang",$K10&amp;" (8A)",IF($N10="Khang",$M10&amp;" (8B)",IF(P10="Khang",$O10&amp;" (8C)",IF($R10="Khang",$Q10&amp;" (9A)",IF($T10="Khang",$S10&amp;" (9B)","")))))</f>
        <v>TC (9B)</v>
      </c>
      <c r="AI10" s="344" t="str">
        <f t="shared" ref="AI10:AI39" si="11">IF($D10="K.Trang",$C10&amp;" (6A)",IF($F10="K.Trang",$E10&amp;" (6B)",IF($H10="K.Trang",$G10&amp;" (7A)",IF($J10="K.Trang",$I10&amp;" (7B)",""))))&amp;IF($L10="K.Trang",$K10&amp;" (8A)",IF($N10="K.Trang",$M10&amp;" (8B)",IF($P10="K.Trang",$O10&amp;" (8C)",IF($R10="K.Trang",$Q10&amp;" (9A)",IF($T10="K.Trang",$S10&amp;" (9B)","")))))</f>
        <v>V (7A)</v>
      </c>
      <c r="AJ10" s="344" t="str">
        <f t="shared" ref="AJ10:AJ39" si="12">IF($D10="Khai",$C10&amp;" (6A)",IF($F10="Khai",$E10&amp;" (6B)",IF($H10="Khai",$G10&amp;" (7A)",IF($J10="Khai",$I10&amp;" (7B)",""))))&amp;IF($L10="Khai",$K10&amp;" (8A)",IF($N10="Khai",$M10&amp;" (8B)",IF($P10="Khai",$O10&amp;" (8C)",IF($R10="Khai",$Q10&amp;" (9A)",IF($T10="Khai",$S10&amp;" (9B)","")))))</f>
        <v/>
      </c>
      <c r="AK10" s="344" t="str">
        <f t="shared" ref="AK10:AK39" si="13">IF($D10="Hoàng",$C10&amp;" (6A)",IF($F10="Hoàng",$E10&amp;" (6B)",IF($H10="Hoàng",$G10&amp;" (7A)",IF($J10="Hoàng",$I10&amp;" (7B)",""))))&amp;IF($L10="Hoàng",$K10&amp;" (8A)",IF($N10="Hoàng",$M10&amp;" (8B)",IF($P10="Hoàng",$O10&amp;" (8C)",IF($R10="Hoàng",$Q10&amp;" (9A)",IF($T10="Hoàng",$S10&amp;" (9B)","")))))</f>
        <v/>
      </c>
      <c r="AL10" s="344" t="str">
        <f t="shared" ref="AL10:AL39" si="14">IF($D10="Vũ",$C10&amp;" (6A)",IF($F10="Vũ",$E10&amp;" (6B)",IF($H10="Vũ",$G10&amp;" (7A)",IF($J10="Vũ",$I10&amp;" (7B)",""))))&amp;IF($L10="Vũ",$K10&amp;" (8A)",IF($N10="Vũ",$M10&amp;" (8B)",IF($P10="Vũ",$O10&amp;" (8C)",IF($R10="Vũ",$Q10&amp;" (9A)",IF($T10="Vũ",$S10&amp;" (9B)","")))))</f>
        <v>T (6A)</v>
      </c>
      <c r="AM10" s="344" t="str">
        <f t="shared" ref="AM10:AM39" si="15">IF($D10="Hoa",$C10&amp;" (6A)",IF($F10="Hoa",$E10&amp;" (6B)",IF($H10="Hoa",$G10&amp;" (7A)",IF($J10="Hoa",$I10&amp;" (7B)",""))))&amp;IF($L10="Hoa",$K10&amp;" (8A)",IF($N10="Hoa",$M10&amp;" (8B)",IF($P10="Hoa",$O10&amp;" (8C)",IF($R10="Hoa",$Q10&amp;" (9A)",IF($T10="Hoa",$S10&amp;" (9B)","")))))</f>
        <v>H (8C)</v>
      </c>
      <c r="AN10" s="344" t="str">
        <f t="shared" ref="AN10:AN39" si="16">IF($D10="Tùng",$C10&amp;" (6A)",IF($F10="Tùng",$E10&amp;" (6B)",IF($H10="Tùng",$G10&amp;" (7A)",IF($J10="Tùng",$I10&amp;" (7B)",""))))&amp;IF($L10="Tùng",$K10&amp;" (8A)",IF($N10="Tùng",$M10&amp;" (8B)",IF($P10="Tùng",$O10&amp;" (8C)",IF($R10="Tùng",$Q10&amp;" (9A)",IF($T10="Tùng",$S10&amp;" (9B)","")))))</f>
        <v/>
      </c>
      <c r="AO10" s="344" t="str">
        <f t="shared" ref="AO10:AO39" si="17">IF($D10="Lan",$C10&amp;" (6A)",IF($F10="Lan",$E10&amp;" (6B)",IF($H10="Lan",$G10&amp;" (7A)",IF($J10="Lan",$I10&amp;" (7B)",""))))&amp;IF($L10="Lan",$K10&amp;" (8A)",IF($N10="Lan",$M10&amp;" (8B)",IF($P10="Lan",$O10&amp;" (8C)",IF($R10="Lan",$Q10&amp;" (9A)",IF($T10="Lan",$S10&amp;" (9B)","")))))</f>
        <v/>
      </c>
      <c r="AP10" s="344" t="str">
        <f t="shared" ref="AP10:AP39" si="18">IF($D10="Giang",$C10&amp;" (6A)",IF($F10="Giang",$E10&amp;" (6B)",IF($H10="Giang",$G10&amp;" (7A)",IF($J10="Giang",$I10&amp;" (7B)",""))))&amp;IF($L10="Giang",$K10&amp;" (8A)",IF($N10="Giang",$M10&amp;" (8B)",IF($P10="Giang",$O10&amp;" (8C)",IF($R10="Giang",$Q10&amp;" (9A)",IF($T10="Giang",$S10&amp;" (9B)","")))))</f>
        <v>V (7B)</v>
      </c>
      <c r="AQ10" s="344" t="str">
        <f t="shared" ref="AQ10:AQ39" si="19">IF($D10="Bình",$C10&amp;" (6A)",IF($F10="Bình",$E10&amp;" (6B)",IF($H10="Bình",$G10&amp;" (7A)",IF($J10="Bình",$I10&amp;" (7B)",""))))&amp;IF($L10="Bình",$K10&amp;" (8A)",IF($N10="Bình",$M10&amp;" (8B)",IF($P10="Bình",$O10&amp;" (8C)",IF($R10="Bình",$Q10&amp;" (9A)",IF($T10="Bình",$S10&amp;" (9B)","")))))</f>
        <v>V (6B)</v>
      </c>
      <c r="AR10" s="344" t="str">
        <f t="shared" ref="AR10:AR39" si="20">IF($D10="Thu",$C10&amp;" (6A)",IF($F10="Thu",$E10&amp;" (6B)",IF($H10="Thu",$G10&amp;" (7A)",IF($J10="Thu",$I10&amp;" (7B)",""))))&amp;IF($L10="Thu",$K10&amp;" (8A)",IF($N10="Thu",$M10&amp;" (8B)",IF($P10="Thu",$O10&amp;" (8C)",IF($R10="Thu",$Q10&amp;" (9A)",IF($T10="Thu",$S10&amp;" (9B)","")))))</f>
        <v/>
      </c>
      <c r="AS10" s="344" t="str">
        <f t="shared" ref="AS10:AS39" si="21">IF($D10="Đính",$C10&amp;" (6A)",IF($F10="Đính",$E10&amp;" (6B)",IF($H10="Đính",$G10&amp;" (7A)",IF($J10="Đính",$I10&amp;" (7B)",""))))&amp;IF($L10="Đính",$K10&amp;" (8A)",IF($N10="Đính",$M10&amp;" (8B)",IF($P10="Đính",$O10&amp;" (8C)",IF($R10="Đính",$Q10&amp;" (9A)",IF($T10="Đính",$S10&amp;" (9B)","")))))</f>
        <v/>
      </c>
      <c r="AT10" s="344" t="str">
        <f t="shared" ref="AT10:AT39" si="22">IF($D10="Vinh",$C10&amp;" (6A)",IF($F10="Vinh",$E10&amp;" (6B)",IF($H10="Vinh",$G10&amp;" (7A)",IF($J10="Vinh",$I10&amp;" (7B)",""))))&amp;IF($L10="Vinh",$K10&amp;" (8A)",IF($N10="Vinh",$M10&amp;" (8B)",IF($P10="Vinh",$O10&amp;" (8C)",IF($R10="Vinh",$Q10&amp;" (9A)",IF($T10="Vinh",$S10&amp;" (9B)","")))))</f>
        <v>A (8B)</v>
      </c>
      <c r="AU10" s="344" t="str">
        <f t="shared" ref="AU10:AU39" si="23">IF($D10="Dương",$C10&amp;" (6A)",IF($F10="Dương",$E10&amp;" (6B)",IF($H10="Dương",$G10&amp;" (7A)",IF($J10="Dương",$I10&amp;" (7B)",""))))&amp;IF($L10="Dương",$K10&amp;" (8A)",IF($N10="Dương",$M10&amp;" (8B)",IF($P10="Dương",$O10&amp;" (8C)",IF($R10="Dương",$Q10&amp;" (9A)",IF($T10="Dương",$S10&amp;" (9B)","")))))</f>
        <v>A (9A)</v>
      </c>
      <c r="AV10" s="344" t="str">
        <f t="shared" ref="AV10:AV39" si="24">IF($D10="Bích",$C10&amp;" (6A)",IF($F10="Bích",$E10&amp;" (6B)",IF($H10="Bích",$G10&amp;" (7A)",IF($J10="Bích",$I10&amp;" (7B)",""))))&amp;IF($L10="Bích",$K10&amp;" (8A)",IF($N10="Bích",$M10&amp;" (8B)",IF($P10="Bích",$O10&amp;" (8C)",IF($R10="Bích",$Q10&amp;" (9A)",IF($T10="Bích",$S10&amp;" (9B)","")))))</f>
        <v/>
      </c>
      <c r="AW10" s="344" t="str">
        <f t="shared" ref="AW10:AW39" si="25">IF($D10="Hà",$C10&amp;" (6A)",IF($F10="Hà",$E10&amp;" (6B)",IF($H10="Hà",$G10&amp;" (7A)",IF($J10="Hà",$I10&amp;" (7B)",""))))&amp;IF($L10="Hà",$K10&amp;" (8A)",IF($N10="Hà",$M10&amp;" (8B)",IF($P10="Hà",$O10&amp;" (8C)",IF($R10="Hà",$Q10&amp;" (9A)",IF($T10="Hà",$S10&amp;" (9B)","")))))</f>
        <v/>
      </c>
      <c r="AX10" s="344" t="str">
        <f t="shared" ref="AX10:AX39" si="26">IF($D10="Doanh",$C10&amp;" (6A)",IF($F10="Doanh",$E10&amp;" (6B)",IF($H10="Doanh",$G10&amp;" (7A)",IF($J10="Doanh",$I10&amp;" (7B)",""))))&amp;IF($L10="Doanh",$K10&amp;" (8A)",IF($N10="Doanh",$M10&amp;" (8B)",IF($P10="Doanh",$O10&amp;" (8C)",IF($R10="Doanh",$Q10&amp;" (9A)",IF($T10="Doanh",$S10&amp;" (9B)","")))))</f>
        <v/>
      </c>
      <c r="AY10" s="344" t="str">
        <f t="shared" ref="AY10:AY39" si="27">IF($D10="Oanh",$C10&amp;" (6A)",IF($F10="Oanh",$E10&amp;" (6B)",IF($H10="Oanh",$G10&amp;" (7A)",IF($J10="Oanh",$I10&amp;" (7B)",""))))&amp;IF($L10="Oanh",$K10&amp;" (8A)",IF($N10="Oanh",$M10&amp;" (8B)",IF($P10="Oanh",$O10&amp;" (8C)",IF($R10="Oanh",$Q10&amp;" (9A)",IF($T10="Oanh",$S10&amp;" (9B)","")))))</f>
        <v/>
      </c>
      <c r="AZ10" s="344" t="str">
        <f t="shared" ref="AZ10:BA39" si="28">IF($D10="T.Trang",$C10&amp;" (6A)",IF($F10="T.Trang",$E10&amp;" (6B)",IF($H10="T.Trang",$G10&amp;" (7A)",IF($J10="T.Trang",$I10&amp;" (7B)",""))))&amp;IF($L10="T.Trang",$K10&amp;" (8A)",IF($N10="T.Trang",$M10&amp;" (8B)",IF($P10="T.Trang",$O10&amp;" (8C)",IF($R10="T.Trang",$Q10&amp;" (9A)",IF($T10="T.Trang",$S10&amp;" (9B)","")))))</f>
        <v>T (8A)</v>
      </c>
      <c r="BA10" s="344" t="str">
        <f t="shared" si="28"/>
        <v>T (8A)</v>
      </c>
    </row>
    <row r="11" spans="1:53" ht="14.25" customHeight="1" x14ac:dyDescent="0.25">
      <c r="A11" s="506"/>
      <c r="B11" s="345">
        <v>2</v>
      </c>
      <c r="C11" s="75" t="s">
        <v>40</v>
      </c>
      <c r="D11" s="76" t="s">
        <v>36</v>
      </c>
      <c r="E11" s="75" t="s">
        <v>41</v>
      </c>
      <c r="F11" s="76" t="s">
        <v>140</v>
      </c>
      <c r="G11" s="141" t="s">
        <v>41</v>
      </c>
      <c r="H11" s="142" t="s">
        <v>28</v>
      </c>
      <c r="I11" s="75" t="s">
        <v>41</v>
      </c>
      <c r="J11" s="76" t="s">
        <v>125</v>
      </c>
      <c r="K11" s="81" t="s">
        <v>158</v>
      </c>
      <c r="L11" s="76" t="s">
        <v>33</v>
      </c>
      <c r="M11" s="81" t="s">
        <v>180</v>
      </c>
      <c r="N11" s="76" t="s">
        <v>141</v>
      </c>
      <c r="O11" s="81" t="s">
        <v>41</v>
      </c>
      <c r="P11" s="80" t="s">
        <v>31</v>
      </c>
      <c r="Q11" s="75" t="s">
        <v>158</v>
      </c>
      <c r="R11" s="76" t="s">
        <v>34</v>
      </c>
      <c r="S11" s="75" t="s">
        <v>40</v>
      </c>
      <c r="T11" s="76" t="s">
        <v>130</v>
      </c>
      <c r="U11" s="77" t="str">
        <f t="shared" si="0"/>
        <v/>
      </c>
      <c r="V11" s="78" t="str">
        <f t="shared" si="1"/>
        <v/>
      </c>
      <c r="W11" s="79" t="str">
        <f t="shared" si="2"/>
        <v/>
      </c>
      <c r="X11" s="78" t="str">
        <f t="shared" si="3"/>
        <v/>
      </c>
      <c r="Y11" s="79" t="str">
        <f t="shared" si="4"/>
        <v/>
      </c>
      <c r="Z11" s="78" t="str">
        <f t="shared" si="5"/>
        <v/>
      </c>
      <c r="AA11" s="79" t="str">
        <f t="shared" si="6"/>
        <v/>
      </c>
      <c r="AB11" s="78" t="str">
        <f t="shared" si="7"/>
        <v/>
      </c>
      <c r="AC11" s="105"/>
      <c r="AD11" s="98">
        <v>2</v>
      </c>
      <c r="AE11" s="346">
        <v>2</v>
      </c>
      <c r="AF11" s="347" t="str">
        <f t="shared" si="8"/>
        <v/>
      </c>
      <c r="AG11" s="347" t="str">
        <f t="shared" si="9"/>
        <v/>
      </c>
      <c r="AH11" s="347" t="str">
        <f t="shared" si="10"/>
        <v>T (9B)</v>
      </c>
      <c r="AI11" s="347" t="str">
        <f t="shared" si="11"/>
        <v>V (7A)</v>
      </c>
      <c r="AJ11" s="347" t="str">
        <f t="shared" si="12"/>
        <v/>
      </c>
      <c r="AK11" s="347" t="str">
        <f t="shared" si="13"/>
        <v/>
      </c>
      <c r="AL11" s="347" t="str">
        <f t="shared" si="14"/>
        <v>T (6A)</v>
      </c>
      <c r="AM11" s="347" t="str">
        <f t="shared" si="15"/>
        <v>H (8B)</v>
      </c>
      <c r="AN11" s="347" t="str">
        <f t="shared" si="16"/>
        <v/>
      </c>
      <c r="AO11" s="347" t="str">
        <f t="shared" si="17"/>
        <v/>
      </c>
      <c r="AP11" s="347" t="str">
        <f t="shared" si="18"/>
        <v>V (7B)</v>
      </c>
      <c r="AQ11" s="347" t="str">
        <f t="shared" si="19"/>
        <v>V (6B)</v>
      </c>
      <c r="AR11" s="347" t="str">
        <f t="shared" si="20"/>
        <v>V (8C)</v>
      </c>
      <c r="AS11" s="347" t="str">
        <f t="shared" si="21"/>
        <v/>
      </c>
      <c r="AT11" s="347" t="str">
        <f t="shared" si="22"/>
        <v>A (8A)</v>
      </c>
      <c r="AU11" s="347" t="str">
        <f t="shared" si="23"/>
        <v>A (9A)</v>
      </c>
      <c r="AV11" s="347" t="str">
        <f t="shared" si="24"/>
        <v/>
      </c>
      <c r="AW11" s="347" t="str">
        <f t="shared" si="25"/>
        <v/>
      </c>
      <c r="AX11" s="347" t="str">
        <f t="shared" si="26"/>
        <v/>
      </c>
      <c r="AY11" s="347" t="str">
        <f t="shared" si="27"/>
        <v/>
      </c>
      <c r="AZ11" s="347" t="str">
        <f t="shared" si="28"/>
        <v/>
      </c>
      <c r="BA11" s="347" t="str">
        <f t="shared" si="28"/>
        <v/>
      </c>
    </row>
    <row r="12" spans="1:53" ht="14.25" customHeight="1" x14ac:dyDescent="0.25">
      <c r="A12" s="506"/>
      <c r="B12" s="345">
        <v>3</v>
      </c>
      <c r="C12" s="75" t="s">
        <v>41</v>
      </c>
      <c r="D12" s="76" t="s">
        <v>28</v>
      </c>
      <c r="E12" s="75" t="s">
        <v>158</v>
      </c>
      <c r="F12" s="76" t="s">
        <v>33</v>
      </c>
      <c r="G12" s="75"/>
      <c r="H12" s="76"/>
      <c r="I12" s="75"/>
      <c r="J12" s="397"/>
      <c r="K12" s="81" t="s">
        <v>180</v>
      </c>
      <c r="L12" s="76" t="s">
        <v>141</v>
      </c>
      <c r="M12" s="81" t="s">
        <v>39</v>
      </c>
      <c r="N12" s="76" t="s">
        <v>36</v>
      </c>
      <c r="O12" s="81" t="s">
        <v>40</v>
      </c>
      <c r="P12" s="80" t="s">
        <v>130</v>
      </c>
      <c r="Q12" s="75" t="s">
        <v>40</v>
      </c>
      <c r="R12" s="76" t="s">
        <v>26</v>
      </c>
      <c r="S12" s="81" t="s">
        <v>158</v>
      </c>
      <c r="T12" s="76" t="s">
        <v>34</v>
      </c>
      <c r="U12" s="77" t="str">
        <f t="shared" si="0"/>
        <v/>
      </c>
      <c r="V12" s="78" t="str">
        <f t="shared" si="1"/>
        <v/>
      </c>
      <c r="W12" s="79" t="str">
        <f t="shared" si="2"/>
        <v>S</v>
      </c>
      <c r="X12" s="78" t="str">
        <f t="shared" si="3"/>
        <v>S</v>
      </c>
      <c r="Y12" s="79" t="str">
        <f t="shared" si="4"/>
        <v/>
      </c>
      <c r="Z12" s="78" t="str">
        <f t="shared" si="5"/>
        <v/>
      </c>
      <c r="AA12" s="79" t="str">
        <f t="shared" si="6"/>
        <v/>
      </c>
      <c r="AB12" s="102" t="str">
        <f t="shared" si="7"/>
        <v/>
      </c>
      <c r="AC12" s="106"/>
      <c r="AD12" s="98"/>
      <c r="AE12" s="346">
        <v>3</v>
      </c>
      <c r="AF12" s="347" t="str">
        <f t="shared" si="8"/>
        <v>T (9A)</v>
      </c>
      <c r="AG12" s="347" t="str">
        <f t="shared" si="9"/>
        <v/>
      </c>
      <c r="AH12" s="347" t="str">
        <f t="shared" si="10"/>
        <v>T (8C)</v>
      </c>
      <c r="AI12" s="347" t="str">
        <f t="shared" si="11"/>
        <v>V (6A)</v>
      </c>
      <c r="AJ12" s="347" t="str">
        <f t="shared" si="12"/>
        <v/>
      </c>
      <c r="AK12" s="347" t="str">
        <f t="shared" si="13"/>
        <v/>
      </c>
      <c r="AL12" s="347" t="str">
        <f t="shared" si="14"/>
        <v>L (8B)</v>
      </c>
      <c r="AM12" s="347" t="str">
        <f t="shared" si="15"/>
        <v>H (8A)</v>
      </c>
      <c r="AN12" s="347" t="str">
        <f t="shared" si="16"/>
        <v/>
      </c>
      <c r="AO12" s="347" t="str">
        <f t="shared" si="17"/>
        <v/>
      </c>
      <c r="AP12" s="347" t="str">
        <f t="shared" si="18"/>
        <v/>
      </c>
      <c r="AQ12" s="347" t="str">
        <f t="shared" si="19"/>
        <v/>
      </c>
      <c r="AR12" s="347" t="str">
        <f t="shared" si="20"/>
        <v/>
      </c>
      <c r="AS12" s="347" t="str">
        <f t="shared" si="21"/>
        <v/>
      </c>
      <c r="AT12" s="347" t="str">
        <f t="shared" si="22"/>
        <v>A (6B)</v>
      </c>
      <c r="AU12" s="347" t="str">
        <f t="shared" si="23"/>
        <v>A (9B)</v>
      </c>
      <c r="AV12" s="347" t="str">
        <f t="shared" si="24"/>
        <v/>
      </c>
      <c r="AW12" s="347" t="str">
        <f t="shared" si="25"/>
        <v/>
      </c>
      <c r="AX12" s="347" t="str">
        <f t="shared" si="26"/>
        <v/>
      </c>
      <c r="AY12" s="347" t="str">
        <f t="shared" si="27"/>
        <v/>
      </c>
      <c r="AZ12" s="347" t="str">
        <f t="shared" si="28"/>
        <v>T (9A)</v>
      </c>
      <c r="BA12" s="347" t="str">
        <f t="shared" si="28"/>
        <v>T (9A)</v>
      </c>
    </row>
    <row r="13" spans="1:53" ht="14.25" customHeight="1" x14ac:dyDescent="0.25">
      <c r="A13" s="506"/>
      <c r="B13" s="348"/>
      <c r="C13" s="82"/>
      <c r="D13" s="83"/>
      <c r="E13" s="82"/>
      <c r="F13" s="84"/>
      <c r="G13" s="82"/>
      <c r="H13" s="83"/>
      <c r="I13" s="82"/>
      <c r="J13" s="83"/>
      <c r="K13" s="82"/>
      <c r="L13" s="83"/>
      <c r="M13" s="85"/>
      <c r="N13" s="84"/>
      <c r="O13" s="451"/>
      <c r="P13" s="115"/>
      <c r="Q13" s="82"/>
      <c r="R13" s="83"/>
      <c r="S13" s="84"/>
      <c r="T13" s="83"/>
      <c r="U13" s="77" t="str">
        <f t="shared" si="0"/>
        <v>S</v>
      </c>
      <c r="V13" s="78" t="str">
        <f t="shared" si="1"/>
        <v>S</v>
      </c>
      <c r="W13" s="79" t="str">
        <f t="shared" si="2"/>
        <v>S</v>
      </c>
      <c r="X13" s="78" t="str">
        <f t="shared" si="3"/>
        <v>S</v>
      </c>
      <c r="Y13" s="79" t="str">
        <f t="shared" si="4"/>
        <v>S</v>
      </c>
      <c r="Z13" s="78" t="str">
        <f t="shared" si="5"/>
        <v>S</v>
      </c>
      <c r="AA13" s="79" t="str">
        <f t="shared" si="6"/>
        <v>S</v>
      </c>
      <c r="AB13" s="102" t="str">
        <f t="shared" si="7"/>
        <v>S</v>
      </c>
      <c r="AC13" s="107"/>
      <c r="AD13" s="98"/>
      <c r="AE13" s="346"/>
      <c r="AF13" s="347" t="str">
        <f t="shared" si="8"/>
        <v/>
      </c>
      <c r="AG13" s="347" t="str">
        <f t="shared" si="9"/>
        <v/>
      </c>
      <c r="AH13" s="347" t="str">
        <f t="shared" si="10"/>
        <v/>
      </c>
      <c r="AI13" s="347" t="str">
        <f t="shared" si="11"/>
        <v/>
      </c>
      <c r="AJ13" s="347" t="str">
        <f t="shared" si="12"/>
        <v/>
      </c>
      <c r="AK13" s="347" t="str">
        <f t="shared" si="13"/>
        <v/>
      </c>
      <c r="AL13" s="347" t="str">
        <f t="shared" si="14"/>
        <v/>
      </c>
      <c r="AM13" s="347" t="str">
        <f t="shared" si="15"/>
        <v/>
      </c>
      <c r="AN13" s="347" t="str">
        <f t="shared" si="16"/>
        <v/>
      </c>
      <c r="AO13" s="347" t="str">
        <f t="shared" si="17"/>
        <v/>
      </c>
      <c r="AP13" s="347" t="str">
        <f t="shared" si="18"/>
        <v/>
      </c>
      <c r="AQ13" s="347" t="str">
        <f t="shared" si="19"/>
        <v/>
      </c>
      <c r="AR13" s="347" t="str">
        <f t="shared" si="20"/>
        <v/>
      </c>
      <c r="AS13" s="347" t="str">
        <f t="shared" si="21"/>
        <v/>
      </c>
      <c r="AT13" s="347" t="str">
        <f t="shared" si="22"/>
        <v/>
      </c>
      <c r="AU13" s="347" t="str">
        <f t="shared" si="23"/>
        <v/>
      </c>
      <c r="AV13" s="347" t="str">
        <f t="shared" si="24"/>
        <v/>
      </c>
      <c r="AW13" s="347" t="str">
        <f t="shared" si="25"/>
        <v/>
      </c>
      <c r="AX13" s="347" t="str">
        <f t="shared" si="26"/>
        <v/>
      </c>
      <c r="AY13" s="347" t="str">
        <f t="shared" si="27"/>
        <v/>
      </c>
      <c r="AZ13" s="347" t="str">
        <f t="shared" si="28"/>
        <v/>
      </c>
      <c r="BA13" s="347" t="str">
        <f t="shared" si="28"/>
        <v/>
      </c>
    </row>
    <row r="14" spans="1:53" ht="14.25" customHeight="1" x14ac:dyDescent="0.25">
      <c r="A14" s="506">
        <v>3</v>
      </c>
      <c r="B14" s="341">
        <v>1</v>
      </c>
      <c r="C14" s="75" t="s">
        <v>213</v>
      </c>
      <c r="D14" s="76" t="s">
        <v>151</v>
      </c>
      <c r="E14" s="75" t="s">
        <v>183</v>
      </c>
      <c r="F14" s="80" t="s">
        <v>184</v>
      </c>
      <c r="G14" s="69" t="s">
        <v>212</v>
      </c>
      <c r="H14" s="71" t="s">
        <v>125</v>
      </c>
      <c r="I14" s="69" t="s">
        <v>158</v>
      </c>
      <c r="J14" s="70" t="s">
        <v>34</v>
      </c>
      <c r="K14" s="69" t="s">
        <v>158</v>
      </c>
      <c r="L14" s="71" t="s">
        <v>33</v>
      </c>
      <c r="M14" s="69" t="s">
        <v>41</v>
      </c>
      <c r="N14" s="70" t="s">
        <v>140</v>
      </c>
      <c r="O14" s="69" t="s">
        <v>39</v>
      </c>
      <c r="P14" s="70" t="s">
        <v>36</v>
      </c>
      <c r="Q14" s="303" t="s">
        <v>40</v>
      </c>
      <c r="R14" s="304" t="s">
        <v>26</v>
      </c>
      <c r="S14" s="75" t="s">
        <v>187</v>
      </c>
      <c r="T14" s="76" t="s">
        <v>31</v>
      </c>
      <c r="U14" s="86" t="str">
        <f t="shared" si="0"/>
        <v/>
      </c>
      <c r="V14" s="73" t="str">
        <f t="shared" si="1"/>
        <v/>
      </c>
      <c r="W14" s="74" t="str">
        <f t="shared" si="2"/>
        <v/>
      </c>
      <c r="X14" s="73" t="str">
        <f t="shared" si="3"/>
        <v/>
      </c>
      <c r="Y14" s="74" t="str">
        <f t="shared" si="4"/>
        <v/>
      </c>
      <c r="Z14" s="73" t="str">
        <f t="shared" si="5"/>
        <v/>
      </c>
      <c r="AA14" s="74" t="str">
        <f t="shared" si="6"/>
        <v/>
      </c>
      <c r="AB14" s="103" t="str">
        <f t="shared" si="7"/>
        <v/>
      </c>
      <c r="AC14" s="108"/>
      <c r="AD14" s="342"/>
      <c r="AE14" s="343">
        <v>1</v>
      </c>
      <c r="AF14" s="344" t="str">
        <f t="shared" si="8"/>
        <v>T (9A)</v>
      </c>
      <c r="AG14" s="344" t="str">
        <f t="shared" si="9"/>
        <v/>
      </c>
      <c r="AH14" s="344" t="str">
        <f t="shared" si="10"/>
        <v/>
      </c>
      <c r="AI14" s="344" t="str">
        <f t="shared" si="11"/>
        <v/>
      </c>
      <c r="AJ14" s="344" t="str">
        <f t="shared" si="12"/>
        <v/>
      </c>
      <c r="AK14" s="344" t="str">
        <f t="shared" si="13"/>
        <v/>
      </c>
      <c r="AL14" s="344" t="str">
        <f t="shared" si="14"/>
        <v>L (8C)</v>
      </c>
      <c r="AM14" s="344" t="str">
        <f t="shared" si="15"/>
        <v/>
      </c>
      <c r="AN14" s="344" t="str">
        <f t="shared" si="16"/>
        <v/>
      </c>
      <c r="AO14" s="344" t="str">
        <f t="shared" si="17"/>
        <v>ÂN (6A)</v>
      </c>
      <c r="AP14" s="344" t="str">
        <f t="shared" si="18"/>
        <v>CN (7A)</v>
      </c>
      <c r="AQ14" s="344" t="str">
        <f t="shared" si="19"/>
        <v>V (8B)</v>
      </c>
      <c r="AR14" s="344" t="str">
        <f t="shared" si="20"/>
        <v>TC (9B)</v>
      </c>
      <c r="AS14" s="344" t="str">
        <f t="shared" si="21"/>
        <v/>
      </c>
      <c r="AT14" s="344" t="str">
        <f t="shared" si="22"/>
        <v>A (8A)</v>
      </c>
      <c r="AU14" s="344" t="str">
        <f t="shared" si="23"/>
        <v>A (7B)</v>
      </c>
      <c r="AV14" s="344" t="str">
        <f t="shared" si="24"/>
        <v/>
      </c>
      <c r="AW14" s="344" t="str">
        <f t="shared" si="25"/>
        <v/>
      </c>
      <c r="AX14" s="344" t="str">
        <f t="shared" si="26"/>
        <v/>
      </c>
      <c r="AY14" s="344" t="str">
        <f t="shared" si="27"/>
        <v/>
      </c>
      <c r="AZ14" s="344" t="str">
        <f t="shared" si="28"/>
        <v>T (9A)</v>
      </c>
      <c r="BA14" s="344" t="str">
        <f t="shared" si="28"/>
        <v>T (9A)</v>
      </c>
    </row>
    <row r="15" spans="1:53" ht="14.25" customHeight="1" x14ac:dyDescent="0.25">
      <c r="A15" s="506"/>
      <c r="B15" s="345">
        <v>2</v>
      </c>
      <c r="C15" s="75" t="s">
        <v>183</v>
      </c>
      <c r="D15" s="76" t="s">
        <v>184</v>
      </c>
      <c r="E15" s="75" t="s">
        <v>213</v>
      </c>
      <c r="F15" s="76" t="s">
        <v>151</v>
      </c>
      <c r="G15" s="75" t="s">
        <v>158</v>
      </c>
      <c r="H15" s="76" t="s">
        <v>34</v>
      </c>
      <c r="I15" s="141" t="s">
        <v>212</v>
      </c>
      <c r="J15" s="142" t="s">
        <v>125</v>
      </c>
      <c r="K15" s="75" t="s">
        <v>39</v>
      </c>
      <c r="L15" s="76" t="s">
        <v>36</v>
      </c>
      <c r="M15" s="81" t="s">
        <v>41</v>
      </c>
      <c r="N15" s="76" t="s">
        <v>140</v>
      </c>
      <c r="O15" s="75" t="s">
        <v>158</v>
      </c>
      <c r="P15" s="76" t="s">
        <v>33</v>
      </c>
      <c r="Q15" s="75" t="s">
        <v>40</v>
      </c>
      <c r="R15" s="76" t="s">
        <v>26</v>
      </c>
      <c r="S15" s="75" t="s">
        <v>41</v>
      </c>
      <c r="T15" s="76" t="s">
        <v>31</v>
      </c>
      <c r="U15" s="77" t="str">
        <f t="shared" si="0"/>
        <v/>
      </c>
      <c r="V15" s="78" t="str">
        <f t="shared" si="1"/>
        <v/>
      </c>
      <c r="W15" s="79" t="str">
        <f t="shared" si="2"/>
        <v/>
      </c>
      <c r="X15" s="78" t="str">
        <f t="shared" si="3"/>
        <v/>
      </c>
      <c r="Y15" s="79" t="str">
        <f t="shared" si="4"/>
        <v/>
      </c>
      <c r="Z15" s="78" t="str">
        <f t="shared" si="5"/>
        <v/>
      </c>
      <c r="AA15" s="79" t="str">
        <f t="shared" si="6"/>
        <v/>
      </c>
      <c r="AB15" s="102" t="str">
        <f t="shared" si="7"/>
        <v/>
      </c>
      <c r="AC15" s="106"/>
      <c r="AD15" s="98"/>
      <c r="AE15" s="346">
        <v>2</v>
      </c>
      <c r="AF15" s="347" t="str">
        <f t="shared" si="8"/>
        <v>T (9A)</v>
      </c>
      <c r="AG15" s="347" t="str">
        <f t="shared" si="9"/>
        <v/>
      </c>
      <c r="AH15" s="347" t="str">
        <f t="shared" si="10"/>
        <v/>
      </c>
      <c r="AI15" s="347" t="str">
        <f t="shared" si="11"/>
        <v/>
      </c>
      <c r="AJ15" s="347" t="str">
        <f t="shared" si="12"/>
        <v/>
      </c>
      <c r="AK15" s="347" t="str">
        <f t="shared" si="13"/>
        <v/>
      </c>
      <c r="AL15" s="347" t="str">
        <f t="shared" si="14"/>
        <v>L (8A)</v>
      </c>
      <c r="AM15" s="347" t="str">
        <f t="shared" si="15"/>
        <v/>
      </c>
      <c r="AN15" s="347" t="str">
        <f t="shared" si="16"/>
        <v/>
      </c>
      <c r="AO15" s="347" t="str">
        <f t="shared" si="17"/>
        <v>ÂN (6B)</v>
      </c>
      <c r="AP15" s="347" t="str">
        <f t="shared" si="18"/>
        <v>CN (7B)</v>
      </c>
      <c r="AQ15" s="347" t="str">
        <f t="shared" si="19"/>
        <v>V (8B)</v>
      </c>
      <c r="AR15" s="347" t="str">
        <f t="shared" si="20"/>
        <v>V (9B)</v>
      </c>
      <c r="AS15" s="347" t="str">
        <f t="shared" si="21"/>
        <v/>
      </c>
      <c r="AT15" s="347" t="str">
        <f t="shared" si="22"/>
        <v>A (8C)</v>
      </c>
      <c r="AU15" s="347" t="str">
        <f t="shared" si="23"/>
        <v>A (7A)</v>
      </c>
      <c r="AV15" s="347" t="str">
        <f t="shared" si="24"/>
        <v/>
      </c>
      <c r="AW15" s="347" t="str">
        <f t="shared" si="25"/>
        <v/>
      </c>
      <c r="AX15" s="347" t="str">
        <f t="shared" si="26"/>
        <v/>
      </c>
      <c r="AY15" s="347" t="str">
        <f t="shared" si="27"/>
        <v/>
      </c>
      <c r="AZ15" s="347" t="str">
        <f t="shared" si="28"/>
        <v>T (9A)</v>
      </c>
      <c r="BA15" s="347" t="str">
        <f t="shared" si="28"/>
        <v>T (9A)</v>
      </c>
    </row>
    <row r="16" spans="1:53" ht="14.25" customHeight="1" x14ac:dyDescent="0.25">
      <c r="A16" s="506"/>
      <c r="B16" s="345">
        <v>3</v>
      </c>
      <c r="C16" s="75" t="s">
        <v>40</v>
      </c>
      <c r="D16" s="76" t="s">
        <v>36</v>
      </c>
      <c r="E16" s="75" t="s">
        <v>40</v>
      </c>
      <c r="F16" s="76" t="s">
        <v>151</v>
      </c>
      <c r="G16" s="75" t="s">
        <v>41</v>
      </c>
      <c r="H16" s="352" t="s">
        <v>28</v>
      </c>
      <c r="I16" s="75" t="s">
        <v>158</v>
      </c>
      <c r="J16" s="76" t="s">
        <v>34</v>
      </c>
      <c r="K16" s="75" t="s">
        <v>158</v>
      </c>
      <c r="L16" s="76" t="s">
        <v>33</v>
      </c>
      <c r="M16" s="81" t="s">
        <v>41</v>
      </c>
      <c r="N16" s="76" t="s">
        <v>140</v>
      </c>
      <c r="O16" s="75" t="s">
        <v>41</v>
      </c>
      <c r="P16" s="76" t="s">
        <v>31</v>
      </c>
      <c r="Q16" s="75"/>
      <c r="R16" s="76"/>
      <c r="S16" s="75"/>
      <c r="T16" s="76"/>
      <c r="U16" s="77" t="str">
        <f t="shared" si="0"/>
        <v/>
      </c>
      <c r="V16" s="78" t="str">
        <f t="shared" si="1"/>
        <v/>
      </c>
      <c r="W16" s="79" t="str">
        <f t="shared" si="2"/>
        <v/>
      </c>
      <c r="X16" s="78" t="str">
        <f t="shared" si="3"/>
        <v/>
      </c>
      <c r="Y16" s="79" t="str">
        <f t="shared" si="4"/>
        <v/>
      </c>
      <c r="Z16" s="78" t="str">
        <f t="shared" si="5"/>
        <v/>
      </c>
      <c r="AA16" s="79" t="str">
        <f t="shared" si="6"/>
        <v>S</v>
      </c>
      <c r="AB16" s="102" t="str">
        <f t="shared" si="7"/>
        <v>S</v>
      </c>
      <c r="AC16" s="106"/>
      <c r="AD16" s="98"/>
      <c r="AE16" s="346">
        <v>3</v>
      </c>
      <c r="AF16" s="347" t="str">
        <f t="shared" si="8"/>
        <v/>
      </c>
      <c r="AG16" s="347" t="str">
        <f t="shared" si="9"/>
        <v/>
      </c>
      <c r="AH16" s="347" t="str">
        <f t="shared" si="10"/>
        <v/>
      </c>
      <c r="AI16" s="347" t="str">
        <f t="shared" si="11"/>
        <v>V (7A)</v>
      </c>
      <c r="AJ16" s="347" t="str">
        <f t="shared" si="12"/>
        <v/>
      </c>
      <c r="AK16" s="347" t="str">
        <f t="shared" si="13"/>
        <v/>
      </c>
      <c r="AL16" s="347" t="str">
        <f t="shared" si="14"/>
        <v>T (6A)</v>
      </c>
      <c r="AM16" s="347" t="str">
        <f t="shared" si="15"/>
        <v/>
      </c>
      <c r="AN16" s="347" t="str">
        <f t="shared" si="16"/>
        <v/>
      </c>
      <c r="AO16" s="347" t="str">
        <f t="shared" si="17"/>
        <v>T (6B)</v>
      </c>
      <c r="AP16" s="347" t="str">
        <f t="shared" si="18"/>
        <v/>
      </c>
      <c r="AQ16" s="347" t="str">
        <f t="shared" si="19"/>
        <v>V (8B)</v>
      </c>
      <c r="AR16" s="347" t="str">
        <f t="shared" si="20"/>
        <v>V (8C)</v>
      </c>
      <c r="AS16" s="347" t="str">
        <f t="shared" si="21"/>
        <v/>
      </c>
      <c r="AT16" s="347" t="str">
        <f t="shared" si="22"/>
        <v>A (8A)</v>
      </c>
      <c r="AU16" s="347" t="str">
        <f t="shared" si="23"/>
        <v>A (7B)</v>
      </c>
      <c r="AV16" s="347" t="str">
        <f t="shared" si="24"/>
        <v/>
      </c>
      <c r="AW16" s="347" t="str">
        <f t="shared" si="25"/>
        <v/>
      </c>
      <c r="AX16" s="347" t="str">
        <f t="shared" si="26"/>
        <v/>
      </c>
      <c r="AY16" s="347" t="str">
        <f t="shared" si="27"/>
        <v/>
      </c>
      <c r="AZ16" s="347" t="str">
        <f t="shared" si="28"/>
        <v/>
      </c>
      <c r="BA16" s="347" t="str">
        <f t="shared" si="28"/>
        <v/>
      </c>
    </row>
    <row r="17" spans="1:53" ht="14.25" customHeight="1" x14ac:dyDescent="0.25">
      <c r="A17" s="506"/>
      <c r="B17" s="348"/>
      <c r="C17" s="101"/>
      <c r="D17" s="83"/>
      <c r="E17" s="101"/>
      <c r="F17" s="84"/>
      <c r="G17" s="101"/>
      <c r="H17" s="83"/>
      <c r="I17" s="101"/>
      <c r="J17" s="83"/>
      <c r="K17" s="84"/>
      <c r="L17" s="83"/>
      <c r="M17" s="84"/>
      <c r="N17" s="83"/>
      <c r="O17" s="84"/>
      <c r="P17" s="83"/>
      <c r="Q17" s="398"/>
      <c r="R17" s="399"/>
      <c r="S17" s="398"/>
      <c r="T17" s="399"/>
      <c r="U17" s="77" t="str">
        <f t="shared" si="0"/>
        <v>S</v>
      </c>
      <c r="V17" s="78" t="str">
        <f t="shared" si="1"/>
        <v>S</v>
      </c>
      <c r="W17" s="79" t="str">
        <f t="shared" si="2"/>
        <v>S</v>
      </c>
      <c r="X17" s="78" t="str">
        <f t="shared" si="3"/>
        <v>S</v>
      </c>
      <c r="Y17" s="79" t="str">
        <f t="shared" si="4"/>
        <v>S</v>
      </c>
      <c r="Z17" s="78" t="str">
        <f t="shared" si="5"/>
        <v>S</v>
      </c>
      <c r="AA17" s="79" t="str">
        <f t="shared" si="6"/>
        <v>S</v>
      </c>
      <c r="AB17" s="102" t="str">
        <f t="shared" si="7"/>
        <v>S</v>
      </c>
      <c r="AC17" s="107"/>
      <c r="AD17" s="96"/>
      <c r="AE17" s="346"/>
      <c r="AF17" s="347" t="str">
        <f t="shared" si="8"/>
        <v/>
      </c>
      <c r="AG17" s="347" t="str">
        <f t="shared" si="9"/>
        <v/>
      </c>
      <c r="AH17" s="347" t="str">
        <f t="shared" si="10"/>
        <v/>
      </c>
      <c r="AI17" s="347" t="str">
        <f t="shared" si="11"/>
        <v/>
      </c>
      <c r="AJ17" s="347" t="str">
        <f t="shared" si="12"/>
        <v/>
      </c>
      <c r="AK17" s="347" t="str">
        <f t="shared" si="13"/>
        <v/>
      </c>
      <c r="AL17" s="347" t="str">
        <f t="shared" si="14"/>
        <v/>
      </c>
      <c r="AM17" s="347" t="str">
        <f t="shared" si="15"/>
        <v/>
      </c>
      <c r="AN17" s="347" t="str">
        <f t="shared" si="16"/>
        <v/>
      </c>
      <c r="AO17" s="347" t="str">
        <f t="shared" si="17"/>
        <v/>
      </c>
      <c r="AP17" s="347" t="str">
        <f t="shared" si="18"/>
        <v/>
      </c>
      <c r="AQ17" s="347" t="str">
        <f t="shared" si="19"/>
        <v/>
      </c>
      <c r="AR17" s="347" t="str">
        <f t="shared" si="20"/>
        <v/>
      </c>
      <c r="AS17" s="347" t="str">
        <f t="shared" si="21"/>
        <v/>
      </c>
      <c r="AT17" s="347" t="str">
        <f t="shared" si="22"/>
        <v/>
      </c>
      <c r="AU17" s="347" t="str">
        <f t="shared" si="23"/>
        <v/>
      </c>
      <c r="AV17" s="347" t="str">
        <f t="shared" si="24"/>
        <v/>
      </c>
      <c r="AW17" s="347" t="str">
        <f t="shared" si="25"/>
        <v/>
      </c>
      <c r="AX17" s="347" t="str">
        <f t="shared" si="26"/>
        <v/>
      </c>
      <c r="AY17" s="347" t="str">
        <f t="shared" si="27"/>
        <v/>
      </c>
      <c r="AZ17" s="347" t="str">
        <f t="shared" si="28"/>
        <v/>
      </c>
      <c r="BA17" s="347" t="str">
        <f t="shared" si="28"/>
        <v/>
      </c>
    </row>
    <row r="18" spans="1:53" ht="14.25" customHeight="1" x14ac:dyDescent="0.25">
      <c r="A18" s="506">
        <v>4</v>
      </c>
      <c r="B18" s="341">
        <v>1</v>
      </c>
      <c r="C18" s="69" t="s">
        <v>158</v>
      </c>
      <c r="D18" s="70" t="s">
        <v>34</v>
      </c>
      <c r="E18" s="69" t="s">
        <v>44</v>
      </c>
      <c r="F18" s="70" t="s">
        <v>145</v>
      </c>
      <c r="G18" s="69" t="s">
        <v>40</v>
      </c>
      <c r="H18" s="70" t="s">
        <v>27</v>
      </c>
      <c r="I18" s="69" t="s">
        <v>41</v>
      </c>
      <c r="J18" s="70" t="s">
        <v>125</v>
      </c>
      <c r="K18" s="69" t="s">
        <v>41</v>
      </c>
      <c r="L18" s="70" t="s">
        <v>28</v>
      </c>
      <c r="M18" s="69" t="s">
        <v>40</v>
      </c>
      <c r="N18" s="70" t="s">
        <v>26</v>
      </c>
      <c r="O18" s="69" t="s">
        <v>158</v>
      </c>
      <c r="P18" s="70" t="s">
        <v>33</v>
      </c>
      <c r="Q18" s="69" t="s">
        <v>41</v>
      </c>
      <c r="R18" s="70" t="s">
        <v>179</v>
      </c>
      <c r="S18" s="69" t="s">
        <v>41</v>
      </c>
      <c r="T18" s="70" t="s">
        <v>31</v>
      </c>
      <c r="U18" s="86" t="str">
        <f t="shared" si="0"/>
        <v/>
      </c>
      <c r="V18" s="73" t="str">
        <f t="shared" si="1"/>
        <v/>
      </c>
      <c r="W18" s="74" t="str">
        <f t="shared" si="2"/>
        <v/>
      </c>
      <c r="X18" s="73" t="str">
        <f t="shared" si="3"/>
        <v/>
      </c>
      <c r="Y18" s="74" t="str">
        <f t="shared" si="4"/>
        <v/>
      </c>
      <c r="Z18" s="73" t="str">
        <f t="shared" si="5"/>
        <v/>
      </c>
      <c r="AA18" s="74" t="str">
        <f t="shared" si="6"/>
        <v/>
      </c>
      <c r="AB18" s="103" t="str">
        <f t="shared" si="7"/>
        <v/>
      </c>
      <c r="AC18" s="108"/>
      <c r="AD18" s="342"/>
      <c r="AE18" s="343">
        <v>1</v>
      </c>
      <c r="AF18" s="344" t="str">
        <f t="shared" si="8"/>
        <v>T (8B)</v>
      </c>
      <c r="AG18" s="344" t="str">
        <f t="shared" si="9"/>
        <v>T (7A)</v>
      </c>
      <c r="AH18" s="344" t="str">
        <f t="shared" si="10"/>
        <v/>
      </c>
      <c r="AI18" s="344" t="str">
        <f t="shared" si="11"/>
        <v>V (8A)</v>
      </c>
      <c r="AJ18" s="344" t="str">
        <f t="shared" si="12"/>
        <v/>
      </c>
      <c r="AK18" s="344" t="str">
        <f t="shared" si="13"/>
        <v/>
      </c>
      <c r="AL18" s="344" t="str">
        <f t="shared" si="14"/>
        <v/>
      </c>
      <c r="AM18" s="344" t="str">
        <f t="shared" si="15"/>
        <v/>
      </c>
      <c r="AN18" s="344" t="str">
        <f t="shared" si="16"/>
        <v/>
      </c>
      <c r="AO18" s="344" t="str">
        <f t="shared" si="17"/>
        <v/>
      </c>
      <c r="AP18" s="344" t="str">
        <f t="shared" si="18"/>
        <v>V (7B)</v>
      </c>
      <c r="AQ18" s="344" t="str">
        <f t="shared" si="19"/>
        <v/>
      </c>
      <c r="AR18" s="344" t="str">
        <f t="shared" si="20"/>
        <v>V (9B)</v>
      </c>
      <c r="AS18" s="344" t="str">
        <f t="shared" si="21"/>
        <v/>
      </c>
      <c r="AT18" s="344" t="str">
        <f t="shared" si="22"/>
        <v>A (8C)</v>
      </c>
      <c r="AU18" s="344" t="str">
        <f t="shared" si="23"/>
        <v>A (6A)</v>
      </c>
      <c r="AV18" s="344" t="str">
        <f t="shared" si="24"/>
        <v/>
      </c>
      <c r="AW18" s="344" t="str">
        <f t="shared" si="25"/>
        <v>MT (6B)</v>
      </c>
      <c r="AX18" s="344" t="str">
        <f t="shared" si="26"/>
        <v/>
      </c>
      <c r="AY18" s="344" t="str">
        <f t="shared" si="27"/>
        <v/>
      </c>
      <c r="AZ18" s="344" t="str">
        <f t="shared" si="28"/>
        <v>T (8B)</v>
      </c>
      <c r="BA18" s="344" t="str">
        <f t="shared" si="28"/>
        <v>T (8B)</v>
      </c>
    </row>
    <row r="19" spans="1:53" ht="14.25" customHeight="1" x14ac:dyDescent="0.25">
      <c r="A19" s="506"/>
      <c r="B19" s="345">
        <v>2</v>
      </c>
      <c r="C19" s="75" t="s">
        <v>158</v>
      </c>
      <c r="D19" s="76" t="s">
        <v>34</v>
      </c>
      <c r="E19" s="75" t="s">
        <v>40</v>
      </c>
      <c r="F19" s="76" t="s">
        <v>151</v>
      </c>
      <c r="G19" s="75" t="s">
        <v>40</v>
      </c>
      <c r="H19" s="76" t="s">
        <v>27</v>
      </c>
      <c r="I19" s="75" t="s">
        <v>41</v>
      </c>
      <c r="J19" s="76" t="s">
        <v>125</v>
      </c>
      <c r="K19" s="75" t="s">
        <v>41</v>
      </c>
      <c r="L19" s="76" t="s">
        <v>28</v>
      </c>
      <c r="M19" s="75" t="s">
        <v>40</v>
      </c>
      <c r="N19" s="76" t="s">
        <v>26</v>
      </c>
      <c r="O19" s="75" t="s">
        <v>158</v>
      </c>
      <c r="P19" s="76" t="s">
        <v>33</v>
      </c>
      <c r="Q19" s="75" t="s">
        <v>41</v>
      </c>
      <c r="R19" s="76" t="s">
        <v>179</v>
      </c>
      <c r="S19" s="75" t="s">
        <v>41</v>
      </c>
      <c r="T19" s="76" t="s">
        <v>31</v>
      </c>
      <c r="U19" s="77" t="str">
        <f t="shared" si="0"/>
        <v/>
      </c>
      <c r="V19" s="78" t="str">
        <f t="shared" si="1"/>
        <v/>
      </c>
      <c r="W19" s="79" t="str">
        <f t="shared" si="2"/>
        <v/>
      </c>
      <c r="X19" s="78" t="str">
        <f t="shared" si="3"/>
        <v/>
      </c>
      <c r="Y19" s="79" t="str">
        <f t="shared" si="4"/>
        <v/>
      </c>
      <c r="Z19" s="78" t="str">
        <f t="shared" si="5"/>
        <v/>
      </c>
      <c r="AA19" s="79" t="str">
        <f t="shared" si="6"/>
        <v/>
      </c>
      <c r="AB19" s="102" t="str">
        <f t="shared" si="7"/>
        <v/>
      </c>
      <c r="AC19" s="106"/>
      <c r="AD19" s="98">
        <v>4</v>
      </c>
      <c r="AE19" s="346">
        <v>2</v>
      </c>
      <c r="AF19" s="347" t="str">
        <f t="shared" si="8"/>
        <v>T (8B)</v>
      </c>
      <c r="AG19" s="347" t="str">
        <f t="shared" si="9"/>
        <v>T (7A)</v>
      </c>
      <c r="AH19" s="347" t="str">
        <f t="shared" si="10"/>
        <v/>
      </c>
      <c r="AI19" s="347" t="str">
        <f t="shared" si="11"/>
        <v>V (8A)</v>
      </c>
      <c r="AJ19" s="347" t="str">
        <f t="shared" si="12"/>
        <v/>
      </c>
      <c r="AK19" s="347" t="str">
        <f t="shared" si="13"/>
        <v/>
      </c>
      <c r="AL19" s="347" t="str">
        <f t="shared" si="14"/>
        <v/>
      </c>
      <c r="AM19" s="347" t="str">
        <f t="shared" si="15"/>
        <v/>
      </c>
      <c r="AN19" s="347" t="str">
        <f t="shared" si="16"/>
        <v/>
      </c>
      <c r="AO19" s="347" t="str">
        <f t="shared" si="17"/>
        <v>T (6B)</v>
      </c>
      <c r="AP19" s="347" t="str">
        <f t="shared" si="18"/>
        <v>V (7B)</v>
      </c>
      <c r="AQ19" s="347" t="str">
        <f t="shared" si="19"/>
        <v/>
      </c>
      <c r="AR19" s="347" t="str">
        <f t="shared" si="20"/>
        <v>V (9B)</v>
      </c>
      <c r="AS19" s="347" t="str">
        <f t="shared" si="21"/>
        <v/>
      </c>
      <c r="AT19" s="347" t="str">
        <f t="shared" si="22"/>
        <v>A (8C)</v>
      </c>
      <c r="AU19" s="347" t="str">
        <f t="shared" si="23"/>
        <v>A (6A)</v>
      </c>
      <c r="AV19" s="347" t="str">
        <f t="shared" si="24"/>
        <v/>
      </c>
      <c r="AW19" s="347" t="str">
        <f t="shared" si="25"/>
        <v/>
      </c>
      <c r="AX19" s="347" t="str">
        <f t="shared" si="26"/>
        <v/>
      </c>
      <c r="AY19" s="347" t="str">
        <f t="shared" si="27"/>
        <v/>
      </c>
      <c r="AZ19" s="347" t="str">
        <f t="shared" si="28"/>
        <v>T (8B)</v>
      </c>
      <c r="BA19" s="347" t="str">
        <f t="shared" si="28"/>
        <v>T (8B)</v>
      </c>
    </row>
    <row r="20" spans="1:53" ht="14.25" customHeight="1" x14ac:dyDescent="0.25">
      <c r="A20" s="506"/>
      <c r="B20" s="345">
        <v>3</v>
      </c>
      <c r="C20" s="75" t="s">
        <v>44</v>
      </c>
      <c r="D20" s="76" t="s">
        <v>145</v>
      </c>
      <c r="E20" s="75" t="s">
        <v>40</v>
      </c>
      <c r="F20" s="76" t="s">
        <v>151</v>
      </c>
      <c r="G20" s="75" t="s">
        <v>40</v>
      </c>
      <c r="H20" s="76" t="s">
        <v>27</v>
      </c>
      <c r="I20" s="75" t="s">
        <v>158</v>
      </c>
      <c r="J20" s="76" t="s">
        <v>34</v>
      </c>
      <c r="K20" s="75" t="s">
        <v>40</v>
      </c>
      <c r="L20" s="76" t="s">
        <v>26</v>
      </c>
      <c r="M20" s="75" t="s">
        <v>158</v>
      </c>
      <c r="N20" s="76" t="s">
        <v>33</v>
      </c>
      <c r="O20" s="75" t="s">
        <v>40</v>
      </c>
      <c r="P20" s="76" t="s">
        <v>130</v>
      </c>
      <c r="Q20" s="81" t="s">
        <v>187</v>
      </c>
      <c r="R20" s="76" t="s">
        <v>179</v>
      </c>
      <c r="S20" s="75" t="s">
        <v>41</v>
      </c>
      <c r="T20" s="76" t="s">
        <v>31</v>
      </c>
      <c r="U20" s="77" t="str">
        <f t="shared" si="0"/>
        <v/>
      </c>
      <c r="V20" s="78" t="str">
        <f t="shared" si="1"/>
        <v/>
      </c>
      <c r="W20" s="79" t="str">
        <f t="shared" si="2"/>
        <v/>
      </c>
      <c r="X20" s="78" t="str">
        <f t="shared" si="3"/>
        <v/>
      </c>
      <c r="Y20" s="79" t="str">
        <f t="shared" si="4"/>
        <v/>
      </c>
      <c r="Z20" s="78" t="str">
        <f t="shared" si="5"/>
        <v/>
      </c>
      <c r="AA20" s="79" t="str">
        <f t="shared" si="6"/>
        <v/>
      </c>
      <c r="AB20" s="102" t="str">
        <f t="shared" si="7"/>
        <v/>
      </c>
      <c r="AC20" s="106"/>
      <c r="AD20" s="98"/>
      <c r="AE20" s="346">
        <v>3</v>
      </c>
      <c r="AF20" s="347" t="str">
        <f t="shared" si="8"/>
        <v>T (8A)</v>
      </c>
      <c r="AG20" s="347" t="str">
        <f t="shared" si="9"/>
        <v>T (7A)</v>
      </c>
      <c r="AH20" s="347" t="str">
        <f t="shared" si="10"/>
        <v>T (8C)</v>
      </c>
      <c r="AI20" s="347" t="str">
        <f t="shared" si="11"/>
        <v/>
      </c>
      <c r="AJ20" s="347" t="str">
        <f t="shared" si="12"/>
        <v/>
      </c>
      <c r="AK20" s="347" t="str">
        <f t="shared" si="13"/>
        <v/>
      </c>
      <c r="AL20" s="347" t="str">
        <f t="shared" si="14"/>
        <v/>
      </c>
      <c r="AM20" s="347" t="str">
        <f t="shared" si="15"/>
        <v/>
      </c>
      <c r="AN20" s="347" t="str">
        <f t="shared" si="16"/>
        <v/>
      </c>
      <c r="AO20" s="347" t="str">
        <f t="shared" si="17"/>
        <v>T (6B)</v>
      </c>
      <c r="AP20" s="347" t="str">
        <f t="shared" si="18"/>
        <v/>
      </c>
      <c r="AQ20" s="347" t="str">
        <f t="shared" si="19"/>
        <v/>
      </c>
      <c r="AR20" s="347" t="str">
        <f t="shared" si="20"/>
        <v>V (9B)</v>
      </c>
      <c r="AS20" s="347" t="str">
        <f t="shared" si="21"/>
        <v/>
      </c>
      <c r="AT20" s="347" t="str">
        <f t="shared" si="22"/>
        <v>A (8B)</v>
      </c>
      <c r="AU20" s="347" t="str">
        <f t="shared" si="23"/>
        <v>A (7B)</v>
      </c>
      <c r="AV20" s="347" t="str">
        <f t="shared" si="24"/>
        <v/>
      </c>
      <c r="AW20" s="347" t="str">
        <f t="shared" si="25"/>
        <v>MT (6A)</v>
      </c>
      <c r="AX20" s="347" t="str">
        <f t="shared" si="26"/>
        <v/>
      </c>
      <c r="AY20" s="347" t="str">
        <f t="shared" si="27"/>
        <v/>
      </c>
      <c r="AZ20" s="347" t="str">
        <f t="shared" si="28"/>
        <v>T (8A)</v>
      </c>
      <c r="BA20" s="347" t="str">
        <f t="shared" si="28"/>
        <v>T (8A)</v>
      </c>
    </row>
    <row r="21" spans="1:53" ht="14.25" customHeight="1" x14ac:dyDescent="0.25">
      <c r="A21" s="506"/>
      <c r="B21" s="348"/>
      <c r="C21" s="101"/>
      <c r="D21" s="83"/>
      <c r="E21" s="101"/>
      <c r="F21" s="84"/>
      <c r="G21" s="101"/>
      <c r="H21" s="83"/>
      <c r="I21" s="101"/>
      <c r="J21" s="83"/>
      <c r="K21" s="84"/>
      <c r="L21" s="83"/>
      <c r="M21" s="84"/>
      <c r="N21" s="83"/>
      <c r="O21" s="84"/>
      <c r="P21" s="83"/>
      <c r="Q21" s="398"/>
      <c r="R21" s="399"/>
      <c r="S21" s="398"/>
      <c r="T21" s="399"/>
      <c r="U21" s="77" t="str">
        <f t="shared" si="0"/>
        <v>S</v>
      </c>
      <c r="V21" s="78" t="str">
        <f t="shared" si="1"/>
        <v>S</v>
      </c>
      <c r="W21" s="79" t="str">
        <f t="shared" si="2"/>
        <v>S</v>
      </c>
      <c r="X21" s="78" t="str">
        <f t="shared" si="3"/>
        <v>S</v>
      </c>
      <c r="Y21" s="79" t="str">
        <f t="shared" si="4"/>
        <v>S</v>
      </c>
      <c r="Z21" s="78" t="str">
        <f t="shared" si="5"/>
        <v>S</v>
      </c>
      <c r="AA21" s="79" t="str">
        <f t="shared" si="6"/>
        <v>S</v>
      </c>
      <c r="AB21" s="102" t="str">
        <f t="shared" si="7"/>
        <v>S</v>
      </c>
      <c r="AC21" s="107"/>
      <c r="AD21" s="96"/>
      <c r="AE21" s="346"/>
      <c r="AF21" s="347" t="str">
        <f t="shared" si="8"/>
        <v/>
      </c>
      <c r="AG21" s="347" t="str">
        <f t="shared" si="9"/>
        <v/>
      </c>
      <c r="AH21" s="347" t="str">
        <f t="shared" si="10"/>
        <v/>
      </c>
      <c r="AI21" s="347" t="str">
        <f t="shared" si="11"/>
        <v/>
      </c>
      <c r="AJ21" s="347" t="str">
        <f t="shared" si="12"/>
        <v/>
      </c>
      <c r="AK21" s="347" t="str">
        <f t="shared" si="13"/>
        <v/>
      </c>
      <c r="AL21" s="347" t="str">
        <f t="shared" si="14"/>
        <v/>
      </c>
      <c r="AM21" s="347" t="str">
        <f t="shared" si="15"/>
        <v/>
      </c>
      <c r="AN21" s="347" t="str">
        <f t="shared" si="16"/>
        <v/>
      </c>
      <c r="AO21" s="347" t="str">
        <f t="shared" si="17"/>
        <v/>
      </c>
      <c r="AP21" s="347" t="str">
        <f t="shared" si="18"/>
        <v/>
      </c>
      <c r="AQ21" s="347" t="str">
        <f t="shared" si="19"/>
        <v/>
      </c>
      <c r="AR21" s="347" t="str">
        <f t="shared" si="20"/>
        <v/>
      </c>
      <c r="AS21" s="347" t="str">
        <f t="shared" si="21"/>
        <v/>
      </c>
      <c r="AT21" s="347" t="str">
        <f t="shared" si="22"/>
        <v/>
      </c>
      <c r="AU21" s="347" t="str">
        <f t="shared" si="23"/>
        <v/>
      </c>
      <c r="AV21" s="347" t="str">
        <f t="shared" si="24"/>
        <v/>
      </c>
      <c r="AW21" s="347" t="str">
        <f t="shared" si="25"/>
        <v/>
      </c>
      <c r="AX21" s="347" t="str">
        <f t="shared" si="26"/>
        <v/>
      </c>
      <c r="AY21" s="347" t="str">
        <f t="shared" si="27"/>
        <v/>
      </c>
      <c r="AZ21" s="347" t="str">
        <f t="shared" si="28"/>
        <v/>
      </c>
      <c r="BA21" s="347" t="str">
        <f t="shared" si="28"/>
        <v/>
      </c>
    </row>
    <row r="22" spans="1:53" ht="14.25" customHeight="1" x14ac:dyDescent="0.25">
      <c r="A22" s="506">
        <v>5</v>
      </c>
      <c r="B22" s="349">
        <v>1</v>
      </c>
      <c r="C22" s="69"/>
      <c r="D22" s="70"/>
      <c r="E22" s="69"/>
      <c r="F22" s="71"/>
      <c r="G22" s="69" t="s">
        <v>158</v>
      </c>
      <c r="H22" s="70" t="s">
        <v>34</v>
      </c>
      <c r="I22" s="69" t="s">
        <v>40</v>
      </c>
      <c r="J22" s="70" t="s">
        <v>27</v>
      </c>
      <c r="K22" s="293" t="s">
        <v>41</v>
      </c>
      <c r="L22" s="290" t="s">
        <v>28</v>
      </c>
      <c r="M22" s="69" t="s">
        <v>40</v>
      </c>
      <c r="N22" s="70" t="s">
        <v>26</v>
      </c>
      <c r="O22" s="75" t="s">
        <v>213</v>
      </c>
      <c r="P22" s="76" t="s">
        <v>33</v>
      </c>
      <c r="Q22" s="75" t="s">
        <v>55</v>
      </c>
      <c r="R22" s="76" t="s">
        <v>35</v>
      </c>
      <c r="S22" s="75" t="s">
        <v>40</v>
      </c>
      <c r="T22" s="76" t="s">
        <v>130</v>
      </c>
      <c r="U22" s="72" t="str">
        <f t="shared" si="0"/>
        <v>S</v>
      </c>
      <c r="V22" s="73" t="str">
        <f t="shared" si="1"/>
        <v>S</v>
      </c>
      <c r="W22" s="74" t="str">
        <f t="shared" si="2"/>
        <v/>
      </c>
      <c r="X22" s="73" t="str">
        <f t="shared" si="3"/>
        <v/>
      </c>
      <c r="Y22" s="74" t="str">
        <f t="shared" si="4"/>
        <v/>
      </c>
      <c r="Z22" s="73" t="str">
        <f t="shared" si="5"/>
        <v/>
      </c>
      <c r="AA22" s="74" t="str">
        <f t="shared" si="6"/>
        <v/>
      </c>
      <c r="AB22" s="103" t="str">
        <f t="shared" si="7"/>
        <v/>
      </c>
      <c r="AC22" s="108"/>
      <c r="AD22" s="342"/>
      <c r="AE22" s="343">
        <v>1</v>
      </c>
      <c r="AF22" s="344" t="str">
        <f t="shared" si="8"/>
        <v>T (8B)</v>
      </c>
      <c r="AG22" s="344" t="str">
        <f t="shared" si="9"/>
        <v>T (7B)</v>
      </c>
      <c r="AH22" s="344" t="str">
        <f t="shared" si="10"/>
        <v>T (9B)</v>
      </c>
      <c r="AI22" s="344" t="str">
        <f t="shared" si="11"/>
        <v>V (8A)</v>
      </c>
      <c r="AJ22" s="344" t="str">
        <f t="shared" si="12"/>
        <v/>
      </c>
      <c r="AK22" s="344" t="str">
        <f t="shared" si="13"/>
        <v/>
      </c>
      <c r="AL22" s="344" t="str">
        <f t="shared" si="14"/>
        <v/>
      </c>
      <c r="AM22" s="344" t="str">
        <f t="shared" si="15"/>
        <v/>
      </c>
      <c r="AN22" s="344" t="str">
        <f t="shared" si="16"/>
        <v/>
      </c>
      <c r="AO22" s="344" t="str">
        <f t="shared" si="17"/>
        <v/>
      </c>
      <c r="AP22" s="344" t="str">
        <f t="shared" si="18"/>
        <v/>
      </c>
      <c r="AQ22" s="344" t="str">
        <f t="shared" si="19"/>
        <v/>
      </c>
      <c r="AR22" s="344" t="str">
        <f t="shared" si="20"/>
        <v/>
      </c>
      <c r="AS22" s="344" t="str">
        <f t="shared" si="21"/>
        <v/>
      </c>
      <c r="AT22" s="344" t="str">
        <f t="shared" si="22"/>
        <v>ÂN (8C)</v>
      </c>
      <c r="AU22" s="344" t="str">
        <f t="shared" si="23"/>
        <v>A (7A)</v>
      </c>
      <c r="AV22" s="344" t="str">
        <f t="shared" si="24"/>
        <v>Sử (9A)</v>
      </c>
      <c r="AW22" s="344" t="str">
        <f t="shared" si="25"/>
        <v/>
      </c>
      <c r="AX22" s="344" t="str">
        <f t="shared" si="26"/>
        <v/>
      </c>
      <c r="AY22" s="344" t="str">
        <f t="shared" si="27"/>
        <v/>
      </c>
      <c r="AZ22" s="344" t="str">
        <f t="shared" si="28"/>
        <v>T (8B)</v>
      </c>
      <c r="BA22" s="344" t="str">
        <f t="shared" si="28"/>
        <v>T (8B)</v>
      </c>
    </row>
    <row r="23" spans="1:53" ht="14.25" customHeight="1" x14ac:dyDescent="0.25">
      <c r="A23" s="506"/>
      <c r="B23" s="350">
        <v>2</v>
      </c>
      <c r="C23" s="75"/>
      <c r="D23" s="76"/>
      <c r="E23" s="75"/>
      <c r="F23" s="76"/>
      <c r="G23" s="75" t="s">
        <v>158</v>
      </c>
      <c r="H23" s="76" t="s">
        <v>34</v>
      </c>
      <c r="I23" s="75" t="s">
        <v>40</v>
      </c>
      <c r="J23" s="76" t="s">
        <v>27</v>
      </c>
      <c r="K23" s="292" t="s">
        <v>41</v>
      </c>
      <c r="L23" s="294" t="s">
        <v>28</v>
      </c>
      <c r="M23" s="75" t="s">
        <v>213</v>
      </c>
      <c r="N23" s="76" t="s">
        <v>33</v>
      </c>
      <c r="O23" s="75" t="s">
        <v>40</v>
      </c>
      <c r="P23" s="76" t="s">
        <v>130</v>
      </c>
      <c r="Q23" s="75" t="s">
        <v>40</v>
      </c>
      <c r="R23" s="76" t="s">
        <v>26</v>
      </c>
      <c r="S23" s="75" t="s">
        <v>55</v>
      </c>
      <c r="T23" s="76" t="s">
        <v>35</v>
      </c>
      <c r="U23" s="77" t="str">
        <f t="shared" si="0"/>
        <v>S</v>
      </c>
      <c r="V23" s="78" t="str">
        <f t="shared" si="1"/>
        <v>S</v>
      </c>
      <c r="W23" s="79" t="str">
        <f t="shared" si="2"/>
        <v/>
      </c>
      <c r="X23" s="78" t="str">
        <f t="shared" si="3"/>
        <v/>
      </c>
      <c r="Y23" s="79" t="str">
        <f t="shared" si="4"/>
        <v/>
      </c>
      <c r="Z23" s="78" t="str">
        <f t="shared" si="5"/>
        <v/>
      </c>
      <c r="AA23" s="79" t="str">
        <f t="shared" si="6"/>
        <v/>
      </c>
      <c r="AB23" s="102" t="str">
        <f t="shared" si="7"/>
        <v/>
      </c>
      <c r="AC23" s="106"/>
      <c r="AD23" s="98">
        <v>5</v>
      </c>
      <c r="AE23" s="346">
        <v>2</v>
      </c>
      <c r="AF23" s="347" t="str">
        <f t="shared" si="8"/>
        <v>T (9A)</v>
      </c>
      <c r="AG23" s="347" t="str">
        <f t="shared" si="9"/>
        <v>T (7B)</v>
      </c>
      <c r="AH23" s="347" t="str">
        <f t="shared" si="10"/>
        <v>T (8C)</v>
      </c>
      <c r="AI23" s="347" t="str">
        <f t="shared" si="11"/>
        <v>V (8A)</v>
      </c>
      <c r="AJ23" s="347" t="str">
        <f t="shared" si="12"/>
        <v/>
      </c>
      <c r="AK23" s="347" t="str">
        <f t="shared" si="13"/>
        <v/>
      </c>
      <c r="AL23" s="347" t="str">
        <f t="shared" si="14"/>
        <v/>
      </c>
      <c r="AM23" s="347" t="str">
        <f t="shared" si="15"/>
        <v/>
      </c>
      <c r="AN23" s="347" t="str">
        <f t="shared" si="16"/>
        <v/>
      </c>
      <c r="AO23" s="347" t="str">
        <f t="shared" si="17"/>
        <v/>
      </c>
      <c r="AP23" s="347" t="str">
        <f t="shared" si="18"/>
        <v/>
      </c>
      <c r="AQ23" s="347" t="str">
        <f t="shared" si="19"/>
        <v/>
      </c>
      <c r="AR23" s="347" t="str">
        <f t="shared" si="20"/>
        <v/>
      </c>
      <c r="AS23" s="347" t="str">
        <f t="shared" si="21"/>
        <v/>
      </c>
      <c r="AT23" s="347" t="str">
        <f t="shared" si="22"/>
        <v>ÂN (8B)</v>
      </c>
      <c r="AU23" s="347" t="str">
        <f t="shared" si="23"/>
        <v>A (7A)</v>
      </c>
      <c r="AV23" s="347" t="str">
        <f t="shared" si="24"/>
        <v>Sử (9B)</v>
      </c>
      <c r="AW23" s="347" t="str">
        <f t="shared" si="25"/>
        <v/>
      </c>
      <c r="AX23" s="347" t="str">
        <f t="shared" si="26"/>
        <v/>
      </c>
      <c r="AY23" s="347" t="str">
        <f t="shared" si="27"/>
        <v/>
      </c>
      <c r="AZ23" s="347" t="str">
        <f t="shared" si="28"/>
        <v>T (9A)</v>
      </c>
      <c r="BA23" s="347" t="str">
        <f t="shared" si="28"/>
        <v>T (9A)</v>
      </c>
    </row>
    <row r="24" spans="1:53" ht="14.25" customHeight="1" x14ac:dyDescent="0.25">
      <c r="A24" s="506"/>
      <c r="B24" s="350">
        <v>3</v>
      </c>
      <c r="C24" s="75"/>
      <c r="D24" s="76"/>
      <c r="E24" s="75"/>
      <c r="F24" s="80"/>
      <c r="G24" s="75" t="s">
        <v>41</v>
      </c>
      <c r="H24" s="76" t="s">
        <v>28</v>
      </c>
      <c r="I24" s="75" t="s">
        <v>40</v>
      </c>
      <c r="J24" s="76" t="s">
        <v>27</v>
      </c>
      <c r="K24" s="291" t="s">
        <v>213</v>
      </c>
      <c r="L24" s="295" t="s">
        <v>33</v>
      </c>
      <c r="M24" s="75" t="s">
        <v>40</v>
      </c>
      <c r="N24" s="76" t="s">
        <v>26</v>
      </c>
      <c r="O24" s="75" t="s">
        <v>40</v>
      </c>
      <c r="P24" s="76" t="s">
        <v>130</v>
      </c>
      <c r="Q24" s="75" t="s">
        <v>158</v>
      </c>
      <c r="R24" s="76" t="s">
        <v>34</v>
      </c>
      <c r="S24" s="75" t="s">
        <v>55</v>
      </c>
      <c r="T24" s="76" t="s">
        <v>35</v>
      </c>
      <c r="U24" s="77" t="str">
        <f>IF(AND(D24&lt;&gt;F24,D24&lt;&gt;H24,D24&lt;&gt;J24,D24&lt;&gt;L24,D24&lt;&gt;N24,D24&lt;&gt;R24,D24&lt;&gt;T24),"","S")</f>
        <v>S</v>
      </c>
      <c r="V24" s="78" t="str">
        <f>IF(AND(F24&lt;&gt;D24,F24&lt;&gt;H24,F24&lt;&gt;J24,F24&lt;&gt;L24,F24&lt;&gt;N24,F24&lt;&gt;R24,F24&lt;&gt;T24),"","S")</f>
        <v>S</v>
      </c>
      <c r="W24" s="79" t="str">
        <f>IF(AND(H24&lt;&gt;D24,H24&lt;&gt;F24,H24&lt;&gt;J24,H24&lt;&gt;L24,H24&lt;&gt;N24,H24&lt;&gt;R24,H24&lt;&gt;T24),"","S")</f>
        <v/>
      </c>
      <c r="X24" s="78" t="str">
        <f>IF(AND(J24&lt;&gt;D24,J24&lt;&gt;F24,J24&lt;&gt;H24,J24&lt;&gt;L24,J24&lt;&gt;N24,J24&lt;&gt;R24,J24&lt;&gt;T24),"","S")</f>
        <v/>
      </c>
      <c r="Y24" s="79" t="str">
        <f>IF(AND(L24&lt;&gt;D24,L24&lt;&gt;F24,L24&lt;&gt;H24,L24&lt;&gt;J24,L24&lt;&gt;N24,L24&lt;&gt;R24,L24&lt;&gt;T24),"","S")</f>
        <v/>
      </c>
      <c r="Z24" s="78" t="str">
        <f>IF(AND(N24&lt;&gt;D24,N24&lt;&gt;F24,N24&lt;&gt;H24,N24&lt;&gt;J24,N24&lt;&gt;L24,N24&lt;&gt;R24,N24&lt;&gt;T24),"","S")</f>
        <v/>
      </c>
      <c r="AA24" s="79" t="str">
        <f>IF(AND(R24&lt;&gt;D24,R24&lt;&gt;F24,R24&lt;&gt;H24,R24&lt;&gt;J24,R24&lt;&gt;L24,R24&lt;&gt;N24,R24&lt;&gt;T24),"","S")</f>
        <v/>
      </c>
      <c r="AB24" s="102" t="str">
        <f>IF(AND(T24&lt;&gt;D24,T24&lt;&gt;F24,T24&lt;&gt;H24,T24&lt;&gt;J24,T24&lt;&gt;L24,T24&lt;&gt;N24,T24&lt;&gt;R24),"","S")</f>
        <v/>
      </c>
      <c r="AC24" s="106"/>
      <c r="AD24" s="98"/>
      <c r="AE24" s="346">
        <v>3</v>
      </c>
      <c r="AF24" s="347" t="str">
        <f>IF($D24="T.Trang",$C24&amp;" (6A)",IF($F24="T.Trang",$E24&amp;" (6B)",IF($H24="T.Trang",$G24&amp;" (7A)",IF($J24="T.Trang",$I24&amp;" (7B)",""))))&amp;IF($L24="T.Trang",$K24&amp;" (8A)",IF($N24="T.Trang",$M24&amp;" (8B)",IF($P24="T.Trang",$O24&amp;" (8C)",IF($R24="T.Trang",$Q24&amp;" (9A)",IF($T24="T.Trang",$S24&amp;" (9B)","")))))</f>
        <v>T (8B)</v>
      </c>
      <c r="AG24" s="347" t="str">
        <f>IF($D24="Thắng",$C24&amp;" (6A)",IF($F24="Thắng",$E24&amp;" (6B)",IF($H24="Thắng",$G24&amp;" (7A)",IF($J24="Thắng",$I24&amp;" (7B)",""))))&amp;IF($L24="Thắng",$K24&amp;" (8A)",IF($N24="Thắng",$M24&amp;" (8B)",IF($P24="Thắng",$O24&amp;" (8C)",IF($R24="Thắng",$Q24&amp;" (9A)",IF($T24="Thắng",$S24&amp;" (9B)","")))))</f>
        <v>T (7B)</v>
      </c>
      <c r="AH24" s="347" t="str">
        <f>IF($D24="Khang",$C24&amp;" (6A)",IF($F24="Khang",$E24&amp;" (6B)",IF($H24="Khang",$G24&amp;" (7A)",IF($J24="Khang",$I24&amp;" (7B)",""))))&amp;IF($L24="Khang",$K24&amp;" (8A)",IF($N24="Khang",$M24&amp;" (8B)",IF(P24="Khang",$O24&amp;" (8C)",IF($R24="Khang",$Q24&amp;" (9A)",IF($T24="Khang",$S24&amp;" (9B)","")))))</f>
        <v>T (8C)</v>
      </c>
      <c r="AI24" s="347" t="str">
        <f>IF($D24="K.Trang",$C24&amp;" (6A)",IF($F24="K.Trang",$E24&amp;" (6B)",IF($H24="K.Trang",$G24&amp;" (7A)",IF($J24="K.Trang",$I24&amp;" (7B)",""))))&amp;IF($L24="K.Trang",$K24&amp;" (8A)",IF($N24="K.Trang",$M24&amp;" (8B)",IF($P24="K.Trang",$O24&amp;" (8C)",IF($R24="K.Trang",$Q24&amp;" (9A)",IF($T24="K.Trang",$S24&amp;" (9B)","")))))</f>
        <v>V (7A)</v>
      </c>
      <c r="AJ24" s="347" t="str">
        <f>IF($D24="Khai",$C24&amp;" (6A)",IF($F24="Khai",$E24&amp;" (6B)",IF($H24="Khai",$G24&amp;" (7A)",IF($J24="Khai",$I24&amp;" (7B)",""))))&amp;IF($L24="Khai",$K24&amp;" (8A)",IF($N24="Khai",$M24&amp;" (8B)",IF($P24="Khai",$O24&amp;" (8C)",IF($R24="Khai",$Q24&amp;" (9A)",IF($T24="Khai",$S24&amp;" (9B)","")))))</f>
        <v/>
      </c>
      <c r="AK24" s="347" t="str">
        <f>IF($D24="Hoàng",$C24&amp;" (6A)",IF($F24="Hoàng",$E24&amp;" (6B)",IF($H24="Hoàng",$G24&amp;" (7A)",IF($J24="Hoàng",$I24&amp;" (7B)",""))))&amp;IF($L24="Hoàng",$K24&amp;" (8A)",IF($N24="Hoàng",$M24&amp;" (8B)",IF($P24="Hoàng",$O24&amp;" (8C)",IF($R24="Hoàng",$Q24&amp;" (9A)",IF($T24="Hoàng",$S24&amp;" (9B)","")))))</f>
        <v/>
      </c>
      <c r="AL24" s="347" t="str">
        <f>IF($D24="Vũ",$C24&amp;" (6A)",IF($F24="Vũ",$E24&amp;" (6B)",IF($H24="Vũ",$G24&amp;" (7A)",IF($J24="Vũ",$I24&amp;" (7B)",""))))&amp;IF($L24="Vũ",$K24&amp;" (8A)",IF($N24="Vũ",$M24&amp;" (8B)",IF($P24="Vũ",$O24&amp;" (8C)",IF($R24="Vũ",$Q24&amp;" (9A)",IF($T24="Vũ",$S24&amp;" (9B)","")))))</f>
        <v/>
      </c>
      <c r="AM24" s="347" t="str">
        <f>IF($D24="Hoa",$C24&amp;" (6A)",IF($F24="Hoa",$E24&amp;" (6B)",IF($H24="Hoa",$G24&amp;" (7A)",IF($J24="Hoa",$I24&amp;" (7B)",""))))&amp;IF($L24="Hoa",$K24&amp;" (8A)",IF($N24="Hoa",$M24&amp;" (8B)",IF($P24="Hoa",$O24&amp;" (8C)",IF($R24="Hoa",$Q24&amp;" (9A)",IF($T24="Hoa",$S24&amp;" (9B)","")))))</f>
        <v/>
      </c>
      <c r="AN24" s="347" t="str">
        <f>IF($D24="Tùng",$C24&amp;" (6A)",IF($F24="Tùng",$E24&amp;" (6B)",IF($H24="Tùng",$G24&amp;" (7A)",IF($J24="Tùng",$I24&amp;" (7B)",""))))&amp;IF($L24="Tùng",$K24&amp;" (8A)",IF($N24="Tùng",$M24&amp;" (8B)",IF($P24="Tùng",$O24&amp;" (8C)",IF($R24="Tùng",$Q24&amp;" (9A)",IF($T24="Tùng",$S24&amp;" (9B)","")))))</f>
        <v/>
      </c>
      <c r="AO24" s="347" t="str">
        <f>IF($D24="Lan",$C24&amp;" (6A)",IF($F24="Lan",$E24&amp;" (6B)",IF($H24="Lan",$G24&amp;" (7A)",IF($J24="Lan",$I24&amp;" (7B)",""))))&amp;IF($L24="Lan",$K24&amp;" (8A)",IF($N24="Lan",$M24&amp;" (8B)",IF($P24="Lan",$O24&amp;" (8C)",IF($R24="Lan",$Q24&amp;" (9A)",IF($T24="Lan",$S24&amp;" (9B)","")))))</f>
        <v/>
      </c>
      <c r="AP24" s="347" t="str">
        <f>IF($D24="Giang",$C24&amp;" (6A)",IF($F24="Giang",$E24&amp;" (6B)",IF($H24="Giang",$G24&amp;" (7A)",IF($J24="Giang",$I24&amp;" (7B)",""))))&amp;IF($L24="Giang",$K24&amp;" (8A)",IF($N24="Giang",$M24&amp;" (8B)",IF($P24="Giang",$O24&amp;" (8C)",IF($R24="Giang",$Q24&amp;" (9A)",IF($T24="Giang",$S24&amp;" (9B)","")))))</f>
        <v/>
      </c>
      <c r="AQ24" s="347" t="str">
        <f>IF($D24="Bình",$C24&amp;" (6A)",IF($F24="Bình",$E24&amp;" (6B)",IF($H24="Bình",$G24&amp;" (7A)",IF($J24="Bình",$I24&amp;" (7B)",""))))&amp;IF($L24="Bình",$K24&amp;" (8A)",IF($N24="Bình",$M24&amp;" (8B)",IF($P24="Bình",$O24&amp;" (8C)",IF($R24="Bình",$Q24&amp;" (9A)",IF($T24="Bình",$S24&amp;" (9B)","")))))</f>
        <v/>
      </c>
      <c r="AR24" s="347" t="str">
        <f>IF($D24="Thu",$C24&amp;" (6A)",IF($F24="Thu",$E24&amp;" (6B)",IF($H24="Thu",$G24&amp;" (7A)",IF($J24="Thu",$I24&amp;" (7B)",""))))&amp;IF($L24="Thu",$K24&amp;" (8A)",IF($N24="Thu",$M24&amp;" (8B)",IF($P24="Thu",$O24&amp;" (8C)",IF($R24="Thu",$Q24&amp;" (9A)",IF($T24="Thu",$S24&amp;" (9B)","")))))</f>
        <v/>
      </c>
      <c r="AS24" s="347" t="str">
        <f>IF($D24="Đính",$C24&amp;" (6A)",IF($F24="Đính",$E24&amp;" (6B)",IF($H24="Đính",$G24&amp;" (7A)",IF($J24="Đính",$I24&amp;" (7B)",""))))&amp;IF($L24="Đính",$K24&amp;" (8A)",IF($N24="Đính",$M24&amp;" (8B)",IF($P24="Đính",$O24&amp;" (8C)",IF($R24="Đính",$Q24&amp;" (9A)",IF($T24="Đính",$S24&amp;" (9B)","")))))</f>
        <v/>
      </c>
      <c r="AT24" s="347" t="str">
        <f>IF($D24="Vinh",$C24&amp;" (6A)",IF($F24="Vinh",$E24&amp;" (6B)",IF($H24="Vinh",$G24&amp;" (7A)",IF($J24="Vinh",$I24&amp;" (7B)",""))))&amp;IF($L24="Vinh",$K24&amp;" (8A)",IF($N24="Vinh",$M24&amp;" (8B)",IF($P24="Vinh",$O24&amp;" (8C)",IF($R24="Vinh",$Q24&amp;" (9A)",IF($T24="Vinh",$S24&amp;" (9B)","")))))</f>
        <v>ÂN (8A)</v>
      </c>
      <c r="AU24" s="347" t="str">
        <f>IF($D24="Dương",$C24&amp;" (6A)",IF($F24="Dương",$E24&amp;" (6B)",IF($H24="Dương",$G24&amp;" (7A)",IF($J24="Dương",$I24&amp;" (7B)",""))))&amp;IF($L24="Dương",$K24&amp;" (8A)",IF($N24="Dương",$M24&amp;" (8B)",IF($P24="Dương",$O24&amp;" (8C)",IF($R24="Dương",$Q24&amp;" (9A)",IF($T24="Dương",$S24&amp;" (9B)","")))))</f>
        <v>A (9A)</v>
      </c>
      <c r="AV24" s="347" t="str">
        <f>IF($D24="Bích",$C24&amp;" (6A)",IF($F24="Bích",$E24&amp;" (6B)",IF($H24="Bích",$G24&amp;" (7A)",IF($J24="Bích",$I24&amp;" (7B)",""))))&amp;IF($L24="Bích",$K24&amp;" (8A)",IF($N24="Bích",$M24&amp;" (8B)",IF($P24="Bích",$O24&amp;" (8C)",IF($R24="Bích",$Q24&amp;" (9A)",IF($T24="Bích",$S24&amp;" (9B)","")))))</f>
        <v>Sử (9B)</v>
      </c>
      <c r="AW24" s="347" t="str">
        <f>IF($D24="Hà",$C24&amp;" (6A)",IF($F24="Hà",$E24&amp;" (6B)",IF($H24="Hà",$G24&amp;" (7A)",IF($J24="Hà",$I24&amp;" (7B)",""))))&amp;IF($L24="Hà",$K24&amp;" (8A)",IF($N24="Hà",$M24&amp;" (8B)",IF($P24="Hà",$O24&amp;" (8C)",IF($R24="Hà",$Q24&amp;" (9A)",IF($T24="Hà",$S24&amp;" (9B)","")))))</f>
        <v/>
      </c>
      <c r="AX24" s="347" t="str">
        <f>IF($D24="Doanh",$C24&amp;" (6A)",IF($F24="Doanh",$E24&amp;" (6B)",IF($H24="Doanh",$G24&amp;" (7A)",IF($J24="Doanh",$I24&amp;" (7B)",""))))&amp;IF($L24="Doanh",$K24&amp;" (8A)",IF($N24="Doanh",$M24&amp;" (8B)",IF($P24="Doanh",$O24&amp;" (8C)",IF($R24="Doanh",$Q24&amp;" (9A)",IF($T24="Doanh",$S24&amp;" (9B)","")))))</f>
        <v/>
      </c>
      <c r="AY24" s="347" t="str">
        <f>IF($D24="Oanh",$C24&amp;" (6A)",IF($F24="Oanh",$E24&amp;" (6B)",IF($H24="Oanh",$G24&amp;" (7A)",IF($J24="Oanh",$I24&amp;" (7B)",""))))&amp;IF($L24="Oanh",$K24&amp;" (8A)",IF($N24="Oanh",$M24&amp;" (8B)",IF($P24="Oanh",$O24&amp;" (8C)",IF($R24="Oanh",$Q24&amp;" (9A)",IF($T24="Oanh",$S24&amp;" (9B)","")))))</f>
        <v/>
      </c>
      <c r="AZ24" s="347" t="str">
        <f>IF($D24="T.Trang",$C24&amp;" (6A)",IF($F24="T.Trang",$E24&amp;" (6B)",IF($H24="T.Trang",$G24&amp;" (7A)",IF($J24="T.Trang",$I24&amp;" (7B)",""))))&amp;IF($L24="T.Trang",$K24&amp;" (8A)",IF($N24="T.Trang",$M24&amp;" (8B)",IF($P24="T.Trang",$O24&amp;" (8C)",IF($R24="T.Trang",$Q24&amp;" (9A)",IF($T24="T.Trang",$S24&amp;" (9B)","")))))</f>
        <v>T (8B)</v>
      </c>
      <c r="BA24" s="347" t="str">
        <f>IF($D24="T.Trang",$C24&amp;" (6A)",IF($F24="T.Trang",$E24&amp;" (6B)",IF($H24="T.Trang",$G24&amp;" (7A)",IF($J24="T.Trang",$I24&amp;" (7B)",""))))&amp;IF($L24="T.Trang",$K24&amp;" (8A)",IF($N24="T.Trang",$M24&amp;" (8B)",IF($P24="T.Trang",$O24&amp;" (8C)",IF($R24="T.Trang",$Q24&amp;" (9A)",IF($T24="T.Trang",$S24&amp;" (9B)","")))))</f>
        <v>T (8B)</v>
      </c>
    </row>
    <row r="25" spans="1:53" ht="14.25" customHeight="1" x14ac:dyDescent="0.25">
      <c r="A25" s="506"/>
      <c r="B25" s="351"/>
      <c r="C25" s="82"/>
      <c r="D25" s="83"/>
      <c r="E25" s="82"/>
      <c r="F25" s="84"/>
      <c r="G25" s="82"/>
      <c r="H25" s="83"/>
      <c r="I25" s="82"/>
      <c r="J25" s="83"/>
      <c r="K25" s="85"/>
      <c r="L25" s="84"/>
      <c r="M25" s="82"/>
      <c r="N25" s="83"/>
      <c r="O25" s="84"/>
      <c r="P25" s="83"/>
      <c r="Q25" s="84"/>
      <c r="R25" s="83"/>
      <c r="S25" s="84"/>
      <c r="T25" s="83"/>
      <c r="U25" s="77" t="str">
        <f t="shared" si="0"/>
        <v>S</v>
      </c>
      <c r="V25" s="78" t="str">
        <f t="shared" si="1"/>
        <v>S</v>
      </c>
      <c r="W25" s="79" t="str">
        <f t="shared" si="2"/>
        <v>S</v>
      </c>
      <c r="X25" s="78" t="str">
        <f t="shared" si="3"/>
        <v>S</v>
      </c>
      <c r="Y25" s="79" t="str">
        <f t="shared" si="4"/>
        <v>S</v>
      </c>
      <c r="Z25" s="78" t="str">
        <f t="shared" si="5"/>
        <v>S</v>
      </c>
      <c r="AA25" s="79" t="str">
        <f t="shared" si="6"/>
        <v>S</v>
      </c>
      <c r="AB25" s="102" t="str">
        <f t="shared" si="7"/>
        <v>S</v>
      </c>
      <c r="AC25" s="107"/>
      <c r="AD25" s="98"/>
      <c r="AE25" s="346"/>
      <c r="AF25" s="347" t="str">
        <f t="shared" si="8"/>
        <v/>
      </c>
      <c r="AG25" s="347" t="str">
        <f t="shared" si="9"/>
        <v/>
      </c>
      <c r="AH25" s="347" t="str">
        <f t="shared" si="10"/>
        <v/>
      </c>
      <c r="AI25" s="347" t="str">
        <f t="shared" si="11"/>
        <v/>
      </c>
      <c r="AJ25" s="347" t="str">
        <f t="shared" si="12"/>
        <v/>
      </c>
      <c r="AK25" s="347" t="str">
        <f t="shared" si="13"/>
        <v/>
      </c>
      <c r="AL25" s="347" t="str">
        <f t="shared" si="14"/>
        <v/>
      </c>
      <c r="AM25" s="347" t="str">
        <f t="shared" si="15"/>
        <v/>
      </c>
      <c r="AN25" s="347" t="str">
        <f t="shared" si="16"/>
        <v/>
      </c>
      <c r="AO25" s="347" t="str">
        <f t="shared" si="17"/>
        <v/>
      </c>
      <c r="AP25" s="347" t="str">
        <f t="shared" si="18"/>
        <v/>
      </c>
      <c r="AQ25" s="347" t="str">
        <f t="shared" si="19"/>
        <v/>
      </c>
      <c r="AR25" s="347" t="str">
        <f t="shared" si="20"/>
        <v/>
      </c>
      <c r="AS25" s="347" t="str">
        <f t="shared" si="21"/>
        <v/>
      </c>
      <c r="AT25" s="347" t="str">
        <f t="shared" si="22"/>
        <v/>
      </c>
      <c r="AU25" s="347" t="str">
        <f t="shared" si="23"/>
        <v/>
      </c>
      <c r="AV25" s="347" t="str">
        <f t="shared" si="24"/>
        <v/>
      </c>
      <c r="AW25" s="347" t="str">
        <f t="shared" si="25"/>
        <v/>
      </c>
      <c r="AX25" s="347" t="str">
        <f t="shared" si="26"/>
        <v/>
      </c>
      <c r="AY25" s="347" t="str">
        <f t="shared" si="27"/>
        <v/>
      </c>
      <c r="AZ25" s="347" t="str">
        <f t="shared" si="28"/>
        <v/>
      </c>
      <c r="BA25" s="347" t="str">
        <f t="shared" si="28"/>
        <v/>
      </c>
    </row>
    <row r="26" spans="1:53" ht="14.25" customHeight="1" x14ac:dyDescent="0.25">
      <c r="A26" s="506">
        <v>6</v>
      </c>
      <c r="B26" s="349">
        <v>1</v>
      </c>
      <c r="C26" s="75" t="s">
        <v>41</v>
      </c>
      <c r="D26" s="76" t="s">
        <v>28</v>
      </c>
      <c r="E26" s="75" t="s">
        <v>158</v>
      </c>
      <c r="F26" s="76" t="s">
        <v>33</v>
      </c>
      <c r="G26" s="75" t="s">
        <v>185</v>
      </c>
      <c r="H26" s="76" t="s">
        <v>186</v>
      </c>
      <c r="I26" s="75" t="s">
        <v>159</v>
      </c>
      <c r="J26" s="76" t="s">
        <v>34</v>
      </c>
      <c r="K26" s="75" t="s">
        <v>40</v>
      </c>
      <c r="L26" s="76" t="s">
        <v>26</v>
      </c>
      <c r="M26" s="81" t="s">
        <v>41</v>
      </c>
      <c r="N26" s="76" t="s">
        <v>140</v>
      </c>
      <c r="O26" s="75" t="s">
        <v>41</v>
      </c>
      <c r="P26" s="76" t="s">
        <v>31</v>
      </c>
      <c r="Q26" s="75" t="s">
        <v>55</v>
      </c>
      <c r="R26" s="76" t="s">
        <v>35</v>
      </c>
      <c r="S26" s="75" t="s">
        <v>40</v>
      </c>
      <c r="T26" s="76" t="s">
        <v>130</v>
      </c>
      <c r="U26" s="72" t="str">
        <f t="shared" si="0"/>
        <v/>
      </c>
      <c r="V26" s="73" t="str">
        <f t="shared" si="1"/>
        <v/>
      </c>
      <c r="W26" s="74" t="str">
        <f t="shared" si="2"/>
        <v/>
      </c>
      <c r="X26" s="73" t="str">
        <f t="shared" si="3"/>
        <v/>
      </c>
      <c r="Y26" s="74" t="str">
        <f t="shared" si="4"/>
        <v/>
      </c>
      <c r="Z26" s="73" t="str">
        <f t="shared" si="5"/>
        <v/>
      </c>
      <c r="AA26" s="74" t="str">
        <f t="shared" si="6"/>
        <v/>
      </c>
      <c r="AB26" s="73" t="str">
        <f t="shared" si="7"/>
        <v/>
      </c>
      <c r="AC26" s="407"/>
      <c r="AD26" s="342"/>
      <c r="AE26" s="343">
        <v>1</v>
      </c>
      <c r="AF26" s="344" t="str">
        <f t="shared" si="8"/>
        <v>T (8A)</v>
      </c>
      <c r="AG26" s="344" t="str">
        <f t="shared" si="9"/>
        <v/>
      </c>
      <c r="AH26" s="344" t="str">
        <f t="shared" si="10"/>
        <v>T (9B)</v>
      </c>
      <c r="AI26" s="344" t="str">
        <f t="shared" si="11"/>
        <v>V (6A)</v>
      </c>
      <c r="AJ26" s="344" t="str">
        <f t="shared" si="12"/>
        <v/>
      </c>
      <c r="AK26" s="344" t="str">
        <f t="shared" si="13"/>
        <v/>
      </c>
      <c r="AL26" s="344" t="str">
        <f t="shared" si="14"/>
        <v/>
      </c>
      <c r="AM26" s="344" t="str">
        <f t="shared" si="15"/>
        <v/>
      </c>
      <c r="AN26" s="344" t="str">
        <f t="shared" si="16"/>
        <v/>
      </c>
      <c r="AO26" s="344" t="str">
        <f t="shared" si="17"/>
        <v/>
      </c>
      <c r="AP26" s="344" t="str">
        <f t="shared" si="18"/>
        <v/>
      </c>
      <c r="AQ26" s="344" t="str">
        <f t="shared" si="19"/>
        <v>V (8B)</v>
      </c>
      <c r="AR26" s="344" t="str">
        <f t="shared" si="20"/>
        <v>V (8C)</v>
      </c>
      <c r="AS26" s="344" t="str">
        <f t="shared" si="21"/>
        <v/>
      </c>
      <c r="AT26" s="344" t="str">
        <f t="shared" si="22"/>
        <v>A (6B)</v>
      </c>
      <c r="AU26" s="344" t="str">
        <f t="shared" si="23"/>
        <v>A* (7B)</v>
      </c>
      <c r="AV26" s="344" t="str">
        <f t="shared" si="24"/>
        <v>Sử (9A)</v>
      </c>
      <c r="AW26" s="344" t="str">
        <f t="shared" si="25"/>
        <v/>
      </c>
      <c r="AX26" s="344" t="str">
        <f t="shared" si="26"/>
        <v/>
      </c>
      <c r="AY26" s="344" t="str">
        <f t="shared" si="27"/>
        <v/>
      </c>
      <c r="AZ26" s="344" t="str">
        <f t="shared" si="28"/>
        <v>T (8A)</v>
      </c>
      <c r="BA26" s="344" t="str">
        <f t="shared" si="28"/>
        <v>T (8A)</v>
      </c>
    </row>
    <row r="27" spans="1:53" ht="14.25" customHeight="1" x14ac:dyDescent="0.25">
      <c r="A27" s="506"/>
      <c r="B27" s="350">
        <v>2</v>
      </c>
      <c r="C27" s="75" t="s">
        <v>41</v>
      </c>
      <c r="D27" s="76" t="s">
        <v>28</v>
      </c>
      <c r="E27" s="75" t="s">
        <v>41</v>
      </c>
      <c r="F27" s="76" t="s">
        <v>140</v>
      </c>
      <c r="G27" s="75" t="s">
        <v>159</v>
      </c>
      <c r="H27" s="76" t="s">
        <v>34</v>
      </c>
      <c r="I27" s="75" t="s">
        <v>185</v>
      </c>
      <c r="J27" s="76" t="s">
        <v>186</v>
      </c>
      <c r="K27" s="75" t="s">
        <v>40</v>
      </c>
      <c r="L27" s="76" t="s">
        <v>26</v>
      </c>
      <c r="M27" s="81" t="s">
        <v>158</v>
      </c>
      <c r="N27" s="76" t="s">
        <v>33</v>
      </c>
      <c r="O27" s="75" t="s">
        <v>41</v>
      </c>
      <c r="P27" s="76" t="s">
        <v>31</v>
      </c>
      <c r="Q27" s="75" t="s">
        <v>55</v>
      </c>
      <c r="R27" s="76" t="s">
        <v>35</v>
      </c>
      <c r="S27" s="75" t="s">
        <v>40</v>
      </c>
      <c r="T27" s="76" t="s">
        <v>130</v>
      </c>
      <c r="U27" s="72" t="str">
        <f t="shared" si="0"/>
        <v/>
      </c>
      <c r="V27" s="73" t="str">
        <f t="shared" si="1"/>
        <v/>
      </c>
      <c r="W27" s="74" t="str">
        <f t="shared" si="2"/>
        <v/>
      </c>
      <c r="X27" s="73" t="str">
        <f t="shared" si="3"/>
        <v/>
      </c>
      <c r="Y27" s="74" t="str">
        <f t="shared" si="4"/>
        <v/>
      </c>
      <c r="Z27" s="73" t="str">
        <f t="shared" si="5"/>
        <v/>
      </c>
      <c r="AA27" s="74" t="str">
        <f t="shared" si="6"/>
        <v/>
      </c>
      <c r="AB27" s="73" t="str">
        <f t="shared" si="7"/>
        <v/>
      </c>
      <c r="AC27" s="408"/>
      <c r="AD27" s="98">
        <v>6</v>
      </c>
      <c r="AE27" s="346">
        <v>2</v>
      </c>
      <c r="AF27" s="344" t="str">
        <f t="shared" si="8"/>
        <v>T (8A)</v>
      </c>
      <c r="AG27" s="344" t="str">
        <f t="shared" si="9"/>
        <v/>
      </c>
      <c r="AH27" s="344" t="str">
        <f t="shared" si="10"/>
        <v>T (9B)</v>
      </c>
      <c r="AI27" s="344" t="str">
        <f t="shared" si="11"/>
        <v>V (6A)</v>
      </c>
      <c r="AJ27" s="344" t="str">
        <f t="shared" si="12"/>
        <v/>
      </c>
      <c r="AK27" s="344" t="str">
        <f t="shared" si="13"/>
        <v/>
      </c>
      <c r="AL27" s="344" t="str">
        <f t="shared" si="14"/>
        <v/>
      </c>
      <c r="AM27" s="344" t="str">
        <f t="shared" si="15"/>
        <v/>
      </c>
      <c r="AN27" s="344" t="str">
        <f t="shared" si="16"/>
        <v/>
      </c>
      <c r="AO27" s="344" t="str">
        <f t="shared" si="17"/>
        <v/>
      </c>
      <c r="AP27" s="344" t="str">
        <f t="shared" si="18"/>
        <v/>
      </c>
      <c r="AQ27" s="344" t="str">
        <f t="shared" si="19"/>
        <v>V (6B)</v>
      </c>
      <c r="AR27" s="344" t="str">
        <f t="shared" si="20"/>
        <v>V (8C)</v>
      </c>
      <c r="AS27" s="344" t="str">
        <f t="shared" si="21"/>
        <v/>
      </c>
      <c r="AT27" s="344" t="str">
        <f t="shared" si="22"/>
        <v>A (8B)</v>
      </c>
      <c r="AU27" s="344" t="str">
        <f t="shared" si="23"/>
        <v>A* (7A)</v>
      </c>
      <c r="AV27" s="344" t="str">
        <f t="shared" si="24"/>
        <v>Sử (9A)</v>
      </c>
      <c r="AW27" s="344" t="str">
        <f t="shared" si="25"/>
        <v/>
      </c>
      <c r="AX27" s="344" t="str">
        <f t="shared" si="26"/>
        <v/>
      </c>
      <c r="AY27" s="344" t="str">
        <f t="shared" si="27"/>
        <v/>
      </c>
      <c r="AZ27" s="344" t="str">
        <f t="shared" si="28"/>
        <v>T (8A)</v>
      </c>
      <c r="BA27" s="344" t="str">
        <f t="shared" si="28"/>
        <v>T (8A)</v>
      </c>
    </row>
    <row r="28" spans="1:53" ht="14.25" customHeight="1" x14ac:dyDescent="0.25">
      <c r="A28" s="506"/>
      <c r="B28" s="350">
        <v>3</v>
      </c>
      <c r="C28" s="75" t="s">
        <v>159</v>
      </c>
      <c r="D28" s="76" t="s">
        <v>34</v>
      </c>
      <c r="E28" s="75" t="s">
        <v>185</v>
      </c>
      <c r="F28" s="76" t="s">
        <v>186</v>
      </c>
      <c r="G28" s="75"/>
      <c r="H28" s="76"/>
      <c r="I28" s="75"/>
      <c r="J28" s="76"/>
      <c r="K28" s="81"/>
      <c r="L28" s="76"/>
      <c r="M28" s="81"/>
      <c r="N28" s="76"/>
      <c r="O28" s="75"/>
      <c r="P28" s="76"/>
      <c r="Q28" s="75" t="s">
        <v>40</v>
      </c>
      <c r="R28" s="76" t="s">
        <v>26</v>
      </c>
      <c r="S28" s="75" t="s">
        <v>55</v>
      </c>
      <c r="T28" s="76" t="s">
        <v>35</v>
      </c>
      <c r="U28" s="77" t="str">
        <f>IF(AND(D28&lt;&gt;F28,D28&lt;&gt;H28,D28&lt;&gt;J28,D28&lt;&gt;L27,D28&lt;&gt;N28,D28&lt;&gt;R28,D28&lt;&gt;T20),"","S")</f>
        <v/>
      </c>
      <c r="V28" s="78" t="str">
        <f>IF(AND(F28&lt;&gt;D28,F28&lt;&gt;H28,F28&lt;&gt;J28,F28&lt;&gt;L27,F28&lt;&gt;N28,F28&lt;&gt;R28,F28&lt;&gt;T20),"","S")</f>
        <v/>
      </c>
      <c r="W28" s="79" t="str">
        <f>IF(AND(H28&lt;&gt;D28,H28&lt;&gt;F28,H28&lt;&gt;J28,H28&lt;&gt;L27,H28&lt;&gt;N28,H28&lt;&gt;R28,H28&lt;&gt;T20),"","S")</f>
        <v>S</v>
      </c>
      <c r="X28" s="78" t="str">
        <f>IF(AND(J28&lt;&gt;D28,J28&lt;&gt;F28,J28&lt;&gt;H28,J28&lt;&gt;L27,J28&lt;&gt;N28,J28&lt;&gt;R28,J28&lt;&gt;T20),"","S")</f>
        <v>S</v>
      </c>
      <c r="Y28" s="74" t="str">
        <f t="shared" si="4"/>
        <v>S</v>
      </c>
      <c r="Z28" s="78" t="str">
        <f>IF(AND(N28&lt;&gt;D28,N28&lt;&gt;F28,N28&lt;&gt;H28,N28&lt;&gt;J28,N28&lt;&gt;L27,N28&lt;&gt;R28,N28&lt;&gt;T20),"","S")</f>
        <v>S</v>
      </c>
      <c r="AA28" s="79" t="str">
        <f>IF(AND(R28&lt;&gt;D28,R28&lt;&gt;F28,R28&lt;&gt;H28,R28&lt;&gt;J28,R28&lt;&gt;L27,R28&lt;&gt;N28,R28&lt;&gt;T20),"","S")</f>
        <v>S</v>
      </c>
      <c r="AB28" s="78" t="str">
        <f>IF(AND(T20&lt;&gt;D28,T20&lt;&gt;F28,T20&lt;&gt;H28,T20&lt;&gt;J28,T20&lt;&gt;L27,T20&lt;&gt;N28,T20&lt;&gt;R28),"","S")</f>
        <v/>
      </c>
      <c r="AC28" s="105"/>
      <c r="AD28" s="98"/>
      <c r="AE28" s="346">
        <v>3</v>
      </c>
      <c r="AF28" s="344" t="str">
        <f>IF($D28="T.Trang",$C28&amp;" (6A)",IF($F28="T.Trang",$E28&amp;" (6B)",IF($H28="T.Trang",$G28&amp;" (7A)",IF($J28="T.Trang",$I28&amp;" (7B)",""))))&amp;IF($L28="T.Trang",$K28&amp;" (8A)",IF($N28="T.Trang",$M28&amp;" (8B)",IF($P28="T.Trang",$O28&amp;" (8C)",IF($R28="T.Trang",$Q28&amp;" (9A)",IF($T28="T.Trang",$S28&amp;" (9B)","")))))</f>
        <v>T (9A)</v>
      </c>
      <c r="AG28" s="344" t="str">
        <f>IF($D28="Thắng",$C28&amp;" (6A)",IF($F28="Thắng",$E28&amp;" (6B)",IF($H28="Thắng",$G28&amp;" (7A)",IF($J28="Thắng",$I28&amp;" (7B)",""))))&amp;IF($L28="Thắng",$K28&amp;" (8A)",IF($N28="Thắng",$M28&amp;" (8B)",IF($P28="Thắng",$O28&amp;" (8C)",IF($R28="Thắng",$Q28&amp;" (9A)",IF($T28="Thắng",$S28&amp;" (9B)","")))))</f>
        <v/>
      </c>
      <c r="AH28" s="344" t="str">
        <f>IF($D28="Khang",$C28&amp;" (6A)",IF($F28="Khang",$E28&amp;" (6B)",IF($H28="Khang",$G28&amp;" (7A)",IF($J28="Khang",$I28&amp;" (7B)",""))))&amp;IF($L28="Khang",$K28&amp;" (8A)",IF($N28="Khang",$M28&amp;" (8B)",IF(P28="Khang",$O28&amp;" (8C)",IF($R28="Khang",$Q28&amp;" (9A)",IF($T28="Khang",$S28&amp;" (9B)","")))))</f>
        <v/>
      </c>
      <c r="AI28" s="344" t="str">
        <f>IF($D28="K.Trang",$C28&amp;" (6A)",IF($F28="K.Trang",$E28&amp;" (6B)",IF($H28="K.Trang",$G28&amp;" (7A)",IF($J28="K.Trang",$I28&amp;" (7B)",""))))&amp;IF($L28="K.Trang",$K28&amp;" (8A)",IF($N28="K.Trang",$M28&amp;" (8B)",IF($P28="K.Trang",$O28&amp;" (8C)",IF($R28="K.Trang",$Q28&amp;" (9A)",IF($T28="K.Trang",$S28&amp;" (9B)","")))))</f>
        <v/>
      </c>
      <c r="AJ28" s="344" t="str">
        <f>IF($D28="Khai",$C28&amp;" (6A)",IF($F28="Khai",$E28&amp;" (6B)",IF($H28="Khai",$G28&amp;" (7A)",IF($J28="Khai",$I28&amp;" (7B)",""))))&amp;IF($L28="Khai",$K28&amp;" (8A)",IF($N28="Khai",$M28&amp;" (8B)",IF($P28="Khai",$O28&amp;" (8C)",IF($R28="Khai",$Q28&amp;" (9A)",IF($T28="Khai",$S28&amp;" (9B)","")))))</f>
        <v/>
      </c>
      <c r="AK28" s="344" t="str">
        <f>IF($D28="Hoàng",$C28&amp;" (6A)",IF($F28="Hoàng",$E28&amp;" (6B)",IF($H28="Hoàng",$G28&amp;" (7A)",IF($J28="Hoàng",$I28&amp;" (7B)",""))))&amp;IF($L28="Hoàng",$K28&amp;" (8A)",IF($N28="Hoàng",$M28&amp;" (8B)",IF($P28="Hoàng",$O28&amp;" (8C)",IF($R28="Hoàng",$Q28&amp;" (9A)",IF($T28="Hoàng",$S28&amp;" (9B)","")))))</f>
        <v/>
      </c>
      <c r="AL28" s="344" t="str">
        <f>IF($D28="Vũ",$C28&amp;" (6A)",IF($F28="Vũ",$E28&amp;" (6B)",IF($H28="Vũ",$G28&amp;" (7A)",IF($J28="Vũ",$I28&amp;" (7B)",""))))&amp;IF($L28="Vũ",$K28&amp;" (8A)",IF($N28="Vũ",$M28&amp;" (8B)",IF($P28="Vũ",$O28&amp;" (8C)",IF($R28="Vũ",$Q28&amp;" (9A)",IF($T28="Vũ",$S28&amp;" (9B)","")))))</f>
        <v/>
      </c>
      <c r="AM28" s="344" t="str">
        <f>IF($D28="Hoa",$C28&amp;" (6A)",IF($F28="Hoa",$E28&amp;" (6B)",IF($H28="Hoa",$G28&amp;" (7A)",IF($J28="Hoa",$I28&amp;" (7B)",""))))&amp;IF($L28="Hoa",$K28&amp;" (8A)",IF($N28="Hoa",$M28&amp;" (8B)",IF($P28="Hoa",$O28&amp;" (8C)",IF($R28="Hoa",$Q28&amp;" (9A)",IF($T28="Hoa",$S28&amp;" (9B)","")))))</f>
        <v/>
      </c>
      <c r="AN28" s="344" t="str">
        <f>IF($D28="Tùng",$C28&amp;" (6A)",IF($F28="Tùng",$E28&amp;" (6B)",IF($H28="Tùng",$G28&amp;" (7A)",IF($J28="Tùng",$I28&amp;" (7B)",""))))&amp;IF($L28="Tùng",$K28&amp;" (8A)",IF($N28="Tùng",$M28&amp;" (8B)",IF($P28="Tùng",$O28&amp;" (8C)",IF($R28="Tùng",$Q28&amp;" (9A)",IF($T28="Tùng",$S28&amp;" (9B)","")))))</f>
        <v/>
      </c>
      <c r="AO28" s="344" t="str">
        <f>IF($D28="Lan",$C28&amp;" (6A)",IF($F28="Lan",$E28&amp;" (6B)",IF($H28="Lan",$G28&amp;" (7A)",IF($J28="Lan",$I28&amp;" (7B)",""))))&amp;IF($L28="Lan",$K28&amp;" (8A)",IF($N28="Lan",$M28&amp;" (8B)",IF($P28="Lan",$O28&amp;" (8C)",IF($R28="Lan",$Q28&amp;" (9A)",IF($T28="Lan",$S28&amp;" (9B)","")))))</f>
        <v/>
      </c>
      <c r="AP28" s="344" t="str">
        <f>IF($D28="Giang",$C28&amp;" (6A)",IF($F28="Giang",$E28&amp;" (6B)",IF($H28="Giang",$G28&amp;" (7A)",IF($J28="Giang",$I28&amp;" (7B)",""))))&amp;IF($L28="Giang",$K28&amp;" (8A)",IF($N28="Giang",$M28&amp;" (8B)",IF($P28="Giang",$O28&amp;" (8C)",IF($R28="Giang",$Q28&amp;" (9A)",IF($T28="Giang",$S28&amp;" (9B)","")))))</f>
        <v/>
      </c>
      <c r="AQ28" s="344" t="str">
        <f>IF($D28="Bình",$C28&amp;" (6A)",IF($F28="Bình",$E28&amp;" (6B)",IF($H28="Bình",$G28&amp;" (7A)",IF($J28="Bình",$I28&amp;" (7B)",""))))&amp;IF($L28="Bình",$K28&amp;" (8A)",IF($N28="Bình",$M28&amp;" (8B)",IF($P28="Bình",$O28&amp;" (8C)",IF($R28="Bình",$Q28&amp;" (9A)",IF($T28="Bình",$S28&amp;" (9B)","")))))</f>
        <v/>
      </c>
      <c r="AR28" s="344" t="str">
        <f>IF($D28="Thu",$C28&amp;" (6A)",IF($F28="Thu",$E28&amp;" (6B)",IF($H28="Thu",$G28&amp;" (7A)",IF($J28="Thu",$I28&amp;" (7B)",""))))&amp;IF($L28="Thu",$K28&amp;" (8A)",IF($N28="Thu",$M28&amp;" (8B)",IF($P28="Thu",$O28&amp;" (8C)",IF($R28="Thu",$Q28&amp;" (9A)",IF($T28="Thu",$S28&amp;" (9B)","")))))</f>
        <v/>
      </c>
      <c r="AS28" s="344" t="str">
        <f>IF($D28="Đính",$C28&amp;" (6A)",IF($F28="Đính",$E28&amp;" (6B)",IF($H28="Đính",$G28&amp;" (7A)",IF($J28="Đính",$I28&amp;" (7B)",""))))&amp;IF($L28="Đính",$K28&amp;" (8A)",IF($N28="Đính",$M28&amp;" (8B)",IF($P28="Đính",$O28&amp;" (8C)",IF($R28="Đính",$Q28&amp;" (9A)",IF($T28="Đính",$S28&amp;" (9B)","")))))</f>
        <v/>
      </c>
      <c r="AT28" s="344" t="str">
        <f>IF($D28="Vinh",$C28&amp;" (6A)",IF($F28="Vinh",$E28&amp;" (6B)",IF($H28="Vinh",$G28&amp;" (7A)",IF($J28="Vinh",$I28&amp;" (7B)",""))))&amp;IF($L28="Vinh",$K28&amp;" (8A)",IF($N28="Vinh",$M28&amp;" (8B)",IF($P28="Vinh",$O28&amp;" (8C)",IF($R28="Vinh",$Q28&amp;" (9A)",IF($T28="Vinh",$S28&amp;" (9B)","")))))</f>
        <v/>
      </c>
      <c r="AU28" s="344" t="str">
        <f>IF($D28="Dương",$C28&amp;" (6A)",IF($F28="Dương",$E28&amp;" (6B)",IF($H28="Dương",$G28&amp;" (7A)",IF($J28="Dương",$I28&amp;" (7B)",""))))&amp;IF($L28="Dương",$K28&amp;" (8A)",IF($N28="Dương",$M28&amp;" (8B)",IF($P28="Dương",$O28&amp;" (8C)",IF($R28="Dương",$Q28&amp;" (9A)",IF($T28="Dương",$S28&amp;" (9B)","")))))</f>
        <v>A* (6A)</v>
      </c>
      <c r="AV28" s="344" t="str">
        <f>IF($D28="Bích",$C28&amp;" (6A)",IF($F28="Bích",$E28&amp;" (6B)",IF($H28="Bích",$G28&amp;" (7A)",IF($J28="Bích",$I28&amp;" (7B)",""))))&amp;IF($L28="Bích",$K28&amp;" (8A)",IF($N28="Bích",$M28&amp;" (8B)",IF($P28="Bích",$O28&amp;" (8C)",IF($R28="Bích",$Q28&amp;" (9A)",IF($T28="Bích",$S28&amp;" (9B)","")))))</f>
        <v>Sử (9B)</v>
      </c>
      <c r="AW28" s="344" t="str">
        <f>IF($D28="Hà",$C28&amp;" (6A)",IF($F28="Hà",$E28&amp;" (6B)",IF($H28="Hà",$G28&amp;" (7A)",IF($J28="Hà",$I28&amp;" (7B)",""))))&amp;IF($L28="Hà",$K28&amp;" (8A)",IF($N28="Hà",$M28&amp;" (8B)",IF($P28="Hà",$O28&amp;" (8C)",IF($R28="Hà",$Q28&amp;" (9A)",IF($T28="Hà",$S28&amp;" (9B)","")))))</f>
        <v/>
      </c>
      <c r="AX28" s="344" t="str">
        <f>IF($D28="Doanh",$C28&amp;" (6A)",IF($F28="Doanh",$E28&amp;" (6B)",IF($H28="Doanh",$G28&amp;" (7A)",IF($J28="Doanh",$I28&amp;" (7B)",""))))&amp;IF($L28="Doanh",$K28&amp;" (8A)",IF($N28="Doanh",$M28&amp;" (8B)",IF($P28="Doanh",$O28&amp;" (8C)",IF($R28="Doanh",$Q28&amp;" (9A)",IF($T28="Doanh",$S28&amp;" (9B)","")))))</f>
        <v/>
      </c>
      <c r="AY28" s="344" t="str">
        <f>IF($D28="Oanh",$C28&amp;" (6A)",IF($F28="Oanh",$E28&amp;" (6B)",IF($H28="Oanh",$G28&amp;" (7A)",IF($J28="Oanh",$I28&amp;" (7B)",""))))&amp;IF($L28="Oanh",$K28&amp;" (8A)",IF($N28="Oanh",$M28&amp;" (8B)",IF($P28="Oanh",$O28&amp;" (8C)",IF($R28="Oanh",$Q28&amp;" (9A)",IF($T28="Oanh",$S28&amp;" (9B)","")))))</f>
        <v/>
      </c>
      <c r="AZ28" s="344" t="str">
        <f>IF($D28="T.Trang",$C28&amp;" (6A)",IF($F28="T.Trang",$E28&amp;" (6B)",IF($H28="T.Trang",$G28&amp;" (7A)",IF($J28="T.Trang",$I28&amp;" (7B)",""))))&amp;IF($L28="T.Trang",$K28&amp;" (8A)",IF($N28="T.Trang",$M28&amp;" (8B)",IF($P28="T.Trang",$O28&amp;" (8C)",IF($R28="T.Trang",$Q28&amp;" (9A)",IF($T28="T.Trang",$S28&amp;" (9B)","")))))</f>
        <v>T (9A)</v>
      </c>
      <c r="BA28" s="344" t="str">
        <f>IF($D28="T.Trang",$C28&amp;" (6A)",IF($F28="T.Trang",$E28&amp;" (6B)",IF($H28="T.Trang",$G28&amp;" (7A)",IF($J28="T.Trang",$I28&amp;" (7B)",""))))&amp;IF($L28="T.Trang",$K28&amp;" (8A)",IF($N28="T.Trang",$M28&amp;" (8B)",IF($P28="T.Trang",$O28&amp;" (8C)",IF($R28="T.Trang",$Q28&amp;" (9A)",IF($T28="T.Trang",$S28&amp;" (9B)","")))))</f>
        <v>T (9A)</v>
      </c>
    </row>
    <row r="29" spans="1:53" ht="14.25" customHeight="1" x14ac:dyDescent="0.25">
      <c r="A29" s="506"/>
      <c r="B29" s="351"/>
      <c r="C29" s="82"/>
      <c r="D29" s="83"/>
      <c r="E29" s="82"/>
      <c r="F29" s="84"/>
      <c r="G29" s="82"/>
      <c r="H29" s="83"/>
      <c r="I29" s="82"/>
      <c r="J29" s="83"/>
      <c r="K29" s="85"/>
      <c r="L29" s="84"/>
      <c r="M29" s="82"/>
      <c r="N29" s="83"/>
      <c r="O29" s="84"/>
      <c r="P29" s="83"/>
      <c r="Q29" s="84"/>
      <c r="R29" s="83"/>
      <c r="S29" s="84"/>
      <c r="T29" s="83"/>
      <c r="U29" s="77" t="str">
        <f>IF(AND(D29&lt;&gt;F29,D29&lt;&gt;H29,D29&lt;&gt;J29,D29&lt;&gt;L29,D29&lt;&gt;N29,D29&lt;&gt;R29,D29&lt;&gt;T29),"","S")</f>
        <v>S</v>
      </c>
      <c r="V29" s="78" t="str">
        <f>IF(AND(F29&lt;&gt;D29,F29&lt;&gt;H29,F29&lt;&gt;J29,F29&lt;&gt;L29,F29&lt;&gt;N29,F29&lt;&gt;R29,F29&lt;&gt;T29),"","S")</f>
        <v>S</v>
      </c>
      <c r="W29" s="79" t="str">
        <f>IF(AND(H29&lt;&gt;D29,H29&lt;&gt;F29,H29&lt;&gt;J29,H29&lt;&gt;L29,H29&lt;&gt;N29,H29&lt;&gt;R29,H29&lt;&gt;T29),"","S")</f>
        <v>S</v>
      </c>
      <c r="X29" s="78" t="str">
        <f>IF(AND(J29&lt;&gt;D29,J29&lt;&gt;F29,J29&lt;&gt;H29,J29&lt;&gt;L29,J29&lt;&gt;N29,J29&lt;&gt;R29,J29&lt;&gt;T29),"","S")</f>
        <v>S</v>
      </c>
      <c r="Y29" s="79" t="str">
        <f>IF(AND(L29&lt;&gt;D29,L29&lt;&gt;F29,L29&lt;&gt;H29,L29&lt;&gt;J29,L29&lt;&gt;N29,L29&lt;&gt;R29,L29&lt;&gt;T29),"","S")</f>
        <v>S</v>
      </c>
      <c r="Z29" s="78" t="str">
        <f>IF(AND(N29&lt;&gt;D29,N29&lt;&gt;F29,N29&lt;&gt;H29,N29&lt;&gt;J29,N29&lt;&gt;L29,N29&lt;&gt;R29,N29&lt;&gt;T29),"","S")</f>
        <v>S</v>
      </c>
      <c r="AA29" s="79" t="str">
        <f>IF(AND(R29&lt;&gt;D29,R29&lt;&gt;F29,R29&lt;&gt;H29,R29&lt;&gt;J29,R29&lt;&gt;L29,R29&lt;&gt;N29,R29&lt;&gt;T29),"","S")</f>
        <v>S</v>
      </c>
      <c r="AB29" s="78" t="str">
        <f>IF(AND(T29&lt;&gt;D29,T29&lt;&gt;F29,T29&lt;&gt;H29,T29&lt;&gt;J29,T29&lt;&gt;L29,T29&lt;&gt;N29,T29&lt;&gt;R29),"","S")</f>
        <v>S</v>
      </c>
      <c r="AC29" s="109"/>
      <c r="AD29" s="98"/>
      <c r="AE29" s="346"/>
      <c r="AF29" s="347" t="str">
        <f t="shared" si="8"/>
        <v/>
      </c>
      <c r="AG29" s="347" t="str">
        <f t="shared" si="9"/>
        <v/>
      </c>
      <c r="AH29" s="347" t="str">
        <f t="shared" si="10"/>
        <v/>
      </c>
      <c r="AI29" s="347" t="str">
        <f t="shared" si="11"/>
        <v/>
      </c>
      <c r="AJ29" s="347" t="str">
        <f t="shared" si="12"/>
        <v/>
      </c>
      <c r="AK29" s="347" t="str">
        <f t="shared" si="13"/>
        <v/>
      </c>
      <c r="AL29" s="347" t="str">
        <f t="shared" si="14"/>
        <v/>
      </c>
      <c r="AM29" s="347" t="str">
        <f t="shared" si="15"/>
        <v/>
      </c>
      <c r="AN29" s="347" t="str">
        <f t="shared" si="16"/>
        <v/>
      </c>
      <c r="AO29" s="347" t="str">
        <f t="shared" si="17"/>
        <v/>
      </c>
      <c r="AP29" s="347" t="str">
        <f t="shared" si="18"/>
        <v/>
      </c>
      <c r="AQ29" s="347" t="str">
        <f t="shared" si="19"/>
        <v/>
      </c>
      <c r="AR29" s="347" t="str">
        <f t="shared" si="20"/>
        <v/>
      </c>
      <c r="AS29" s="347" t="str">
        <f t="shared" si="21"/>
        <v/>
      </c>
      <c r="AT29" s="347" t="str">
        <f t="shared" si="22"/>
        <v/>
      </c>
      <c r="AU29" s="347" t="str">
        <f t="shared" si="23"/>
        <v/>
      </c>
      <c r="AV29" s="347" t="str">
        <f t="shared" si="24"/>
        <v/>
      </c>
      <c r="AW29" s="347" t="str">
        <f t="shared" si="25"/>
        <v/>
      </c>
      <c r="AX29" s="347" t="str">
        <f t="shared" si="26"/>
        <v/>
      </c>
      <c r="AY29" s="347" t="str">
        <f t="shared" si="27"/>
        <v/>
      </c>
      <c r="AZ29" s="347" t="str">
        <f t="shared" si="28"/>
        <v/>
      </c>
      <c r="BA29" s="347" t="str">
        <f t="shared" si="28"/>
        <v/>
      </c>
    </row>
    <row r="30" spans="1:53" ht="14.25" customHeight="1" x14ac:dyDescent="0.25">
      <c r="A30" s="506">
        <v>7</v>
      </c>
      <c r="B30" s="349"/>
      <c r="C30" s="69"/>
      <c r="D30" s="70"/>
      <c r="E30" s="69"/>
      <c r="F30" s="70"/>
      <c r="G30" s="69"/>
      <c r="H30" s="70"/>
      <c r="I30" s="69"/>
      <c r="J30" s="70"/>
      <c r="K30" s="69"/>
      <c r="L30" s="70"/>
      <c r="M30" s="81"/>
      <c r="N30" s="76"/>
      <c r="O30" s="69"/>
      <c r="P30" s="70"/>
      <c r="Q30" s="69" t="s">
        <v>41</v>
      </c>
      <c r="R30" s="71" t="s">
        <v>179</v>
      </c>
      <c r="S30" s="69" t="s">
        <v>158</v>
      </c>
      <c r="T30" s="70" t="s">
        <v>34</v>
      </c>
      <c r="U30" s="72"/>
      <c r="V30" s="73"/>
      <c r="W30" s="74"/>
      <c r="X30" s="73"/>
      <c r="Y30" s="74"/>
      <c r="Z30" s="73"/>
      <c r="AA30" s="74"/>
      <c r="AB30" s="73"/>
      <c r="AC30" s="104"/>
      <c r="AD30" s="342"/>
      <c r="AE30" s="343"/>
      <c r="AF30" s="344" t="str">
        <f t="shared" si="8"/>
        <v/>
      </c>
      <c r="AG30" s="344" t="str">
        <f t="shared" si="9"/>
        <v/>
      </c>
      <c r="AH30" s="344" t="str">
        <f t="shared" si="10"/>
        <v/>
      </c>
      <c r="AI30" s="344" t="str">
        <f t="shared" si="11"/>
        <v/>
      </c>
      <c r="AJ30" s="344" t="str">
        <f t="shared" si="12"/>
        <v/>
      </c>
      <c r="AK30" s="344" t="str">
        <f t="shared" si="13"/>
        <v/>
      </c>
      <c r="AL30" s="344" t="str">
        <f t="shared" si="14"/>
        <v/>
      </c>
      <c r="AM30" s="344" t="str">
        <f t="shared" si="15"/>
        <v/>
      </c>
      <c r="AN30" s="344" t="str">
        <f t="shared" si="16"/>
        <v/>
      </c>
      <c r="AO30" s="344" t="str">
        <f t="shared" si="17"/>
        <v/>
      </c>
      <c r="AP30" s="344" t="str">
        <f t="shared" si="18"/>
        <v/>
      </c>
      <c r="AQ30" s="344" t="str">
        <f t="shared" si="19"/>
        <v/>
      </c>
      <c r="AR30" s="344" t="str">
        <f t="shared" si="20"/>
        <v/>
      </c>
      <c r="AS30" s="344" t="str">
        <f t="shared" si="21"/>
        <v/>
      </c>
      <c r="AT30" s="344" t="str">
        <f t="shared" si="22"/>
        <v/>
      </c>
      <c r="AU30" s="344" t="str">
        <f t="shared" si="23"/>
        <v>A (9B)</v>
      </c>
      <c r="AV30" s="344" t="str">
        <f t="shared" si="24"/>
        <v/>
      </c>
      <c r="AW30" s="344" t="str">
        <f t="shared" si="25"/>
        <v/>
      </c>
      <c r="AX30" s="344" t="str">
        <f t="shared" si="26"/>
        <v/>
      </c>
      <c r="AY30" s="344" t="str">
        <f t="shared" si="27"/>
        <v/>
      </c>
      <c r="AZ30" s="344" t="str">
        <f t="shared" si="28"/>
        <v/>
      </c>
      <c r="BA30" s="344" t="str">
        <f t="shared" si="28"/>
        <v/>
      </c>
    </row>
    <row r="31" spans="1:53" ht="14.25" customHeight="1" x14ac:dyDescent="0.25">
      <c r="A31" s="506"/>
      <c r="B31" s="350"/>
      <c r="C31" s="75"/>
      <c r="D31" s="76"/>
      <c r="E31" s="81"/>
      <c r="F31" s="76"/>
      <c r="G31" s="75"/>
      <c r="H31" s="76"/>
      <c r="I31" s="75"/>
      <c r="J31" s="76"/>
      <c r="K31" s="75"/>
      <c r="L31" s="76"/>
      <c r="M31" s="75"/>
      <c r="N31" s="76"/>
      <c r="O31" s="81"/>
      <c r="P31" s="76"/>
      <c r="Q31" s="75" t="s">
        <v>41</v>
      </c>
      <c r="R31" s="76" t="s">
        <v>179</v>
      </c>
      <c r="S31" s="75" t="s">
        <v>158</v>
      </c>
      <c r="T31" s="76" t="s">
        <v>34</v>
      </c>
      <c r="U31" s="77"/>
      <c r="V31" s="78"/>
      <c r="W31" s="79"/>
      <c r="X31" s="78"/>
      <c r="Y31" s="79"/>
      <c r="Z31" s="78"/>
      <c r="AA31" s="79"/>
      <c r="AB31" s="78"/>
      <c r="AC31" s="105"/>
      <c r="AD31" s="98"/>
      <c r="AE31" s="346"/>
      <c r="AF31" s="347" t="str">
        <f t="shared" si="8"/>
        <v/>
      </c>
      <c r="AG31" s="347" t="str">
        <f t="shared" si="9"/>
        <v/>
      </c>
      <c r="AH31" s="347" t="str">
        <f t="shared" si="10"/>
        <v/>
      </c>
      <c r="AI31" s="347" t="str">
        <f t="shared" si="11"/>
        <v/>
      </c>
      <c r="AJ31" s="347" t="str">
        <f t="shared" si="12"/>
        <v/>
      </c>
      <c r="AK31" s="347" t="str">
        <f t="shared" si="13"/>
        <v/>
      </c>
      <c r="AL31" s="347" t="str">
        <f t="shared" si="14"/>
        <v/>
      </c>
      <c r="AM31" s="347" t="str">
        <f t="shared" si="15"/>
        <v/>
      </c>
      <c r="AN31" s="347" t="str">
        <f t="shared" si="16"/>
        <v/>
      </c>
      <c r="AO31" s="347" t="str">
        <f t="shared" si="17"/>
        <v/>
      </c>
      <c r="AP31" s="347" t="str">
        <f t="shared" si="18"/>
        <v/>
      </c>
      <c r="AQ31" s="347" t="str">
        <f t="shared" si="19"/>
        <v/>
      </c>
      <c r="AR31" s="347" t="str">
        <f t="shared" si="20"/>
        <v/>
      </c>
      <c r="AS31" s="347" t="str">
        <f t="shared" si="21"/>
        <v/>
      </c>
      <c r="AT31" s="347" t="str">
        <f t="shared" si="22"/>
        <v/>
      </c>
      <c r="AU31" s="347" t="str">
        <f t="shared" si="23"/>
        <v>A (9B)</v>
      </c>
      <c r="AV31" s="347" t="str">
        <f t="shared" si="24"/>
        <v/>
      </c>
      <c r="AW31" s="347" t="str">
        <f t="shared" si="25"/>
        <v/>
      </c>
      <c r="AX31" s="347" t="str">
        <f t="shared" si="26"/>
        <v/>
      </c>
      <c r="AY31" s="347" t="str">
        <f t="shared" si="27"/>
        <v/>
      </c>
      <c r="AZ31" s="347" t="str">
        <f t="shared" si="28"/>
        <v/>
      </c>
      <c r="BA31" s="347" t="str">
        <f t="shared" si="28"/>
        <v/>
      </c>
    </row>
    <row r="32" spans="1:53" ht="14.25" customHeight="1" x14ac:dyDescent="0.25">
      <c r="A32" s="506"/>
      <c r="B32" s="350"/>
      <c r="C32" s="75"/>
      <c r="D32" s="76"/>
      <c r="E32" s="75"/>
      <c r="F32" s="80"/>
      <c r="G32" s="75"/>
      <c r="H32" s="76"/>
      <c r="I32" s="75"/>
      <c r="J32" s="76"/>
      <c r="K32" s="81"/>
      <c r="L32" s="76"/>
      <c r="M32" s="81"/>
      <c r="N32" s="76"/>
      <c r="O32" s="81"/>
      <c r="P32" s="76"/>
      <c r="Q32" s="409"/>
      <c r="R32" s="400"/>
      <c r="S32" s="401"/>
      <c r="T32" s="400"/>
      <c r="U32" s="77"/>
      <c r="V32" s="78"/>
      <c r="W32" s="79"/>
      <c r="X32" s="78"/>
      <c r="Y32" s="79"/>
      <c r="Z32" s="78"/>
      <c r="AA32" s="79"/>
      <c r="AB32" s="78"/>
      <c r="AC32" s="105"/>
      <c r="AD32" s="98"/>
      <c r="AE32" s="346"/>
      <c r="AF32" s="347" t="str">
        <f t="shared" si="8"/>
        <v/>
      </c>
      <c r="AG32" s="347" t="str">
        <f t="shared" si="9"/>
        <v/>
      </c>
      <c r="AH32" s="347" t="str">
        <f t="shared" si="10"/>
        <v/>
      </c>
      <c r="AI32" s="347" t="str">
        <f t="shared" si="11"/>
        <v/>
      </c>
      <c r="AJ32" s="347" t="str">
        <f t="shared" si="12"/>
        <v/>
      </c>
      <c r="AK32" s="347" t="str">
        <f t="shared" si="13"/>
        <v/>
      </c>
      <c r="AL32" s="347" t="str">
        <f t="shared" si="14"/>
        <v/>
      </c>
      <c r="AM32" s="347" t="str">
        <f t="shared" si="15"/>
        <v/>
      </c>
      <c r="AN32" s="347" t="str">
        <f t="shared" si="16"/>
        <v/>
      </c>
      <c r="AO32" s="347" t="str">
        <f t="shared" si="17"/>
        <v/>
      </c>
      <c r="AP32" s="347" t="str">
        <f t="shared" si="18"/>
        <v/>
      </c>
      <c r="AQ32" s="347" t="str">
        <f t="shared" si="19"/>
        <v/>
      </c>
      <c r="AR32" s="347" t="str">
        <f t="shared" si="20"/>
        <v/>
      </c>
      <c r="AS32" s="347" t="str">
        <f t="shared" si="21"/>
        <v/>
      </c>
      <c r="AT32" s="347" t="str">
        <f t="shared" si="22"/>
        <v/>
      </c>
      <c r="AU32" s="347" t="str">
        <f t="shared" si="23"/>
        <v/>
      </c>
      <c r="AV32" s="347" t="str">
        <f t="shared" si="24"/>
        <v/>
      </c>
      <c r="AW32" s="347" t="str">
        <f t="shared" si="25"/>
        <v/>
      </c>
      <c r="AX32" s="347" t="str">
        <f t="shared" si="26"/>
        <v/>
      </c>
      <c r="AY32" s="347" t="str">
        <f t="shared" si="27"/>
        <v/>
      </c>
      <c r="AZ32" s="347" t="str">
        <f t="shared" si="28"/>
        <v/>
      </c>
      <c r="BA32" s="347" t="str">
        <f t="shared" si="28"/>
        <v/>
      </c>
    </row>
    <row r="33" spans="1:53" ht="14.25" customHeight="1" thickBot="1" x14ac:dyDescent="0.3">
      <c r="A33" s="506"/>
      <c r="B33" s="353"/>
      <c r="C33" s="87"/>
      <c r="D33" s="88"/>
      <c r="E33" s="89"/>
      <c r="F33" s="88"/>
      <c r="G33" s="89"/>
      <c r="H33" s="88"/>
      <c r="I33" s="89"/>
      <c r="J33" s="88"/>
      <c r="K33" s="89"/>
      <c r="L33" s="88"/>
      <c r="M33" s="89"/>
      <c r="N33" s="88"/>
      <c r="O33" s="84"/>
      <c r="P33" s="83"/>
      <c r="Q33" s="84"/>
      <c r="R33" s="83"/>
      <c r="S33" s="81"/>
      <c r="T33" s="76"/>
      <c r="U33" s="90"/>
      <c r="V33" s="91"/>
      <c r="W33" s="90"/>
      <c r="X33" s="91"/>
      <c r="Y33" s="90"/>
      <c r="Z33" s="91"/>
      <c r="AA33" s="90"/>
      <c r="AB33" s="91"/>
      <c r="AC33" s="110"/>
      <c r="AD33" s="98"/>
      <c r="AE33" s="346"/>
      <c r="AF33" s="347" t="str">
        <f t="shared" si="8"/>
        <v/>
      </c>
      <c r="AG33" s="347" t="str">
        <f t="shared" si="9"/>
        <v/>
      </c>
      <c r="AH33" s="347" t="str">
        <f t="shared" si="10"/>
        <v/>
      </c>
      <c r="AI33" s="347" t="str">
        <f t="shared" si="11"/>
        <v/>
      </c>
      <c r="AJ33" s="347" t="str">
        <f t="shared" si="12"/>
        <v/>
      </c>
      <c r="AK33" s="347" t="str">
        <f t="shared" si="13"/>
        <v/>
      </c>
      <c r="AL33" s="347" t="str">
        <f t="shared" si="14"/>
        <v/>
      </c>
      <c r="AM33" s="347" t="str">
        <f t="shared" si="15"/>
        <v/>
      </c>
      <c r="AN33" s="347" t="str">
        <f t="shared" si="16"/>
        <v/>
      </c>
      <c r="AO33" s="347" t="str">
        <f t="shared" si="17"/>
        <v/>
      </c>
      <c r="AP33" s="347" t="str">
        <f t="shared" si="18"/>
        <v/>
      </c>
      <c r="AQ33" s="347" t="str">
        <f t="shared" si="19"/>
        <v/>
      </c>
      <c r="AR33" s="347" t="str">
        <f t="shared" si="20"/>
        <v/>
      </c>
      <c r="AS33" s="347" t="str">
        <f t="shared" si="21"/>
        <v/>
      </c>
      <c r="AT33" s="347" t="str">
        <f t="shared" si="22"/>
        <v/>
      </c>
      <c r="AU33" s="347" t="str">
        <f t="shared" si="23"/>
        <v/>
      </c>
      <c r="AV33" s="347" t="str">
        <f t="shared" si="24"/>
        <v/>
      </c>
      <c r="AW33" s="347" t="str">
        <f t="shared" si="25"/>
        <v/>
      </c>
      <c r="AX33" s="347" t="str">
        <f t="shared" si="26"/>
        <v/>
      </c>
      <c r="AY33" s="347" t="str">
        <f t="shared" si="27"/>
        <v/>
      </c>
      <c r="AZ33" s="347" t="str">
        <f t="shared" si="28"/>
        <v/>
      </c>
      <c r="BA33" s="347" t="str">
        <f t="shared" si="28"/>
        <v/>
      </c>
    </row>
    <row r="34" spans="1:53" ht="12.75" customHeight="1" thickTop="1" x14ac:dyDescent="0.25">
      <c r="A34" s="402"/>
      <c r="B34" s="354">
        <v>1</v>
      </c>
      <c r="C34" s="507" t="s">
        <v>195</v>
      </c>
      <c r="D34" s="508"/>
      <c r="E34" s="508"/>
      <c r="F34" s="508"/>
      <c r="G34" s="508"/>
      <c r="H34" s="508"/>
      <c r="I34" s="508"/>
      <c r="J34" s="508"/>
      <c r="K34" s="508"/>
      <c r="L34" s="508"/>
      <c r="M34" s="508"/>
      <c r="N34" s="508"/>
      <c r="O34" s="508"/>
      <c r="P34" s="508"/>
      <c r="Q34" s="508"/>
      <c r="R34" s="508"/>
      <c r="S34" s="508"/>
      <c r="T34" s="508"/>
      <c r="U34" s="508"/>
      <c r="V34" s="508"/>
      <c r="W34" s="508"/>
      <c r="X34" s="508"/>
      <c r="Y34" s="508"/>
      <c r="Z34" s="508"/>
      <c r="AA34" s="508"/>
      <c r="AB34" s="508"/>
      <c r="AC34" s="509"/>
      <c r="AD34" s="342"/>
      <c r="AE34" s="343"/>
      <c r="AF34" s="344" t="str">
        <f t="shared" si="8"/>
        <v/>
      </c>
      <c r="AG34" s="344" t="str">
        <f t="shared" si="9"/>
        <v/>
      </c>
      <c r="AH34" s="344" t="str">
        <f t="shared" si="10"/>
        <v/>
      </c>
      <c r="AI34" s="344" t="str">
        <f t="shared" si="11"/>
        <v/>
      </c>
      <c r="AJ34" s="344" t="str">
        <f t="shared" si="12"/>
        <v/>
      </c>
      <c r="AK34" s="344" t="str">
        <f t="shared" si="13"/>
        <v/>
      </c>
      <c r="AL34" s="344" t="str">
        <f t="shared" si="14"/>
        <v/>
      </c>
      <c r="AM34" s="344" t="str">
        <f t="shared" si="15"/>
        <v/>
      </c>
      <c r="AN34" s="344" t="str">
        <f t="shared" si="16"/>
        <v/>
      </c>
      <c r="AO34" s="344" t="str">
        <f t="shared" si="17"/>
        <v/>
      </c>
      <c r="AP34" s="344" t="str">
        <f t="shared" si="18"/>
        <v/>
      </c>
      <c r="AQ34" s="344" t="str">
        <f t="shared" si="19"/>
        <v/>
      </c>
      <c r="AR34" s="344" t="str">
        <f t="shared" si="20"/>
        <v/>
      </c>
      <c r="AS34" s="355" t="str">
        <f t="shared" si="21"/>
        <v/>
      </c>
      <c r="AT34" s="344" t="str">
        <f t="shared" si="22"/>
        <v/>
      </c>
      <c r="AU34" s="344" t="str">
        <f t="shared" si="23"/>
        <v/>
      </c>
      <c r="AV34" s="344" t="str">
        <f t="shared" si="24"/>
        <v/>
      </c>
      <c r="AW34" s="344" t="str">
        <f t="shared" si="25"/>
        <v/>
      </c>
      <c r="AX34" s="344" t="str">
        <f t="shared" si="26"/>
        <v/>
      </c>
      <c r="AY34" s="344" t="str">
        <f t="shared" si="27"/>
        <v/>
      </c>
      <c r="AZ34" s="344" t="str">
        <f t="shared" si="28"/>
        <v/>
      </c>
      <c r="BA34" s="344" t="str">
        <f t="shared" si="28"/>
        <v/>
      </c>
    </row>
    <row r="35" spans="1:53" ht="12.75" customHeight="1" x14ac:dyDescent="0.25">
      <c r="A35" s="402">
        <v>7</v>
      </c>
      <c r="B35" s="356">
        <v>2</v>
      </c>
      <c r="C35" s="510"/>
      <c r="D35" s="511"/>
      <c r="E35" s="511"/>
      <c r="F35" s="511"/>
      <c r="G35" s="511"/>
      <c r="H35" s="511"/>
      <c r="I35" s="511"/>
      <c r="J35" s="511"/>
      <c r="K35" s="511"/>
      <c r="L35" s="511"/>
      <c r="M35" s="511"/>
      <c r="N35" s="511"/>
      <c r="O35" s="511"/>
      <c r="P35" s="511"/>
      <c r="Q35" s="511"/>
      <c r="R35" s="511"/>
      <c r="S35" s="511"/>
      <c r="T35" s="511"/>
      <c r="U35" s="511"/>
      <c r="V35" s="511"/>
      <c r="W35" s="511"/>
      <c r="X35" s="511"/>
      <c r="Y35" s="511"/>
      <c r="Z35" s="511"/>
      <c r="AA35" s="511"/>
      <c r="AB35" s="511"/>
      <c r="AC35" s="512"/>
      <c r="AD35" s="98"/>
      <c r="AE35" s="346"/>
      <c r="AF35" s="347" t="str">
        <f t="shared" si="8"/>
        <v/>
      </c>
      <c r="AG35" s="347" t="str">
        <f t="shared" si="9"/>
        <v/>
      </c>
      <c r="AH35" s="347" t="str">
        <f t="shared" si="10"/>
        <v/>
      </c>
      <c r="AI35" s="347" t="str">
        <f t="shared" si="11"/>
        <v/>
      </c>
      <c r="AJ35" s="347" t="str">
        <f t="shared" si="12"/>
        <v/>
      </c>
      <c r="AK35" s="347" t="str">
        <f t="shared" si="13"/>
        <v/>
      </c>
      <c r="AL35" s="347" t="str">
        <f t="shared" si="14"/>
        <v/>
      </c>
      <c r="AM35" s="347" t="str">
        <f t="shared" si="15"/>
        <v/>
      </c>
      <c r="AN35" s="347" t="str">
        <f t="shared" si="16"/>
        <v/>
      </c>
      <c r="AO35" s="347" t="str">
        <f t="shared" si="17"/>
        <v/>
      </c>
      <c r="AP35" s="347" t="str">
        <f t="shared" si="18"/>
        <v/>
      </c>
      <c r="AQ35" s="347" t="str">
        <f t="shared" si="19"/>
        <v/>
      </c>
      <c r="AR35" s="347" t="str">
        <f t="shared" si="20"/>
        <v/>
      </c>
      <c r="AS35" s="357" t="str">
        <f t="shared" si="21"/>
        <v/>
      </c>
      <c r="AT35" s="347" t="str">
        <f t="shared" si="22"/>
        <v/>
      </c>
      <c r="AU35" s="347" t="str">
        <f t="shared" si="23"/>
        <v/>
      </c>
      <c r="AV35" s="347" t="str">
        <f t="shared" si="24"/>
        <v/>
      </c>
      <c r="AW35" s="347" t="str">
        <f t="shared" si="25"/>
        <v/>
      </c>
      <c r="AX35" s="347" t="str">
        <f t="shared" si="26"/>
        <v/>
      </c>
      <c r="AY35" s="347" t="str">
        <f t="shared" si="27"/>
        <v/>
      </c>
      <c r="AZ35" s="347" t="str">
        <f t="shared" si="28"/>
        <v/>
      </c>
      <c r="BA35" s="347" t="str">
        <f t="shared" si="28"/>
        <v/>
      </c>
    </row>
    <row r="36" spans="1:53" ht="11.25" customHeight="1" x14ac:dyDescent="0.25">
      <c r="A36" s="358"/>
      <c r="B36" s="359">
        <v>3</v>
      </c>
      <c r="C36" s="513"/>
      <c r="D36" s="514"/>
      <c r="E36" s="514"/>
      <c r="F36" s="514"/>
      <c r="G36" s="514"/>
      <c r="H36" s="514"/>
      <c r="I36" s="514"/>
      <c r="J36" s="514"/>
      <c r="K36" s="514"/>
      <c r="L36" s="514"/>
      <c r="M36" s="514"/>
      <c r="N36" s="514"/>
      <c r="O36" s="514"/>
      <c r="P36" s="514"/>
      <c r="Q36" s="514"/>
      <c r="R36" s="514"/>
      <c r="S36" s="514"/>
      <c r="T36" s="514"/>
      <c r="U36" s="514"/>
      <c r="V36" s="514"/>
      <c r="W36" s="514"/>
      <c r="X36" s="514"/>
      <c r="Y36" s="514"/>
      <c r="Z36" s="514"/>
      <c r="AA36" s="514"/>
      <c r="AB36" s="514"/>
      <c r="AC36" s="515"/>
      <c r="AD36" s="330"/>
      <c r="AE36" s="360"/>
      <c r="AF36" s="361" t="str">
        <f t="shared" si="8"/>
        <v/>
      </c>
      <c r="AG36" s="361" t="str">
        <f t="shared" si="9"/>
        <v/>
      </c>
      <c r="AH36" s="361" t="str">
        <f t="shared" si="10"/>
        <v/>
      </c>
      <c r="AI36" s="361" t="str">
        <f t="shared" si="11"/>
        <v/>
      </c>
      <c r="AJ36" s="361" t="str">
        <f t="shared" si="12"/>
        <v/>
      </c>
      <c r="AK36" s="361" t="str">
        <f t="shared" si="13"/>
        <v/>
      </c>
      <c r="AL36" s="361" t="str">
        <f t="shared" si="14"/>
        <v/>
      </c>
      <c r="AM36" s="361" t="str">
        <f t="shared" si="15"/>
        <v/>
      </c>
      <c r="AN36" s="361" t="str">
        <f t="shared" si="16"/>
        <v/>
      </c>
      <c r="AO36" s="361" t="str">
        <f t="shared" si="17"/>
        <v/>
      </c>
      <c r="AP36" s="361" t="str">
        <f t="shared" si="18"/>
        <v/>
      </c>
      <c r="AQ36" s="361" t="str">
        <f t="shared" si="19"/>
        <v/>
      </c>
      <c r="AR36" s="361" t="str">
        <f t="shared" si="20"/>
        <v/>
      </c>
      <c r="AS36" s="362" t="str">
        <f t="shared" si="21"/>
        <v/>
      </c>
      <c r="AT36" s="361" t="str">
        <f t="shared" si="22"/>
        <v/>
      </c>
      <c r="AU36" s="361" t="str">
        <f t="shared" si="23"/>
        <v/>
      </c>
      <c r="AV36" s="361" t="str">
        <f t="shared" si="24"/>
        <v/>
      </c>
      <c r="AW36" s="361" t="str">
        <f t="shared" si="25"/>
        <v/>
      </c>
      <c r="AX36" s="361" t="str">
        <f t="shared" si="26"/>
        <v/>
      </c>
      <c r="AY36" s="361" t="str">
        <f t="shared" si="27"/>
        <v/>
      </c>
      <c r="AZ36" s="361" t="str">
        <f t="shared" si="28"/>
        <v/>
      </c>
      <c r="BA36" s="361" t="str">
        <f t="shared" si="28"/>
        <v/>
      </c>
    </row>
    <row r="37" spans="1:53" ht="9" customHeight="1" x14ac:dyDescent="0.25">
      <c r="A37" s="96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3"/>
      <c r="V37" s="93"/>
      <c r="W37" s="93"/>
      <c r="X37" s="93"/>
      <c r="Y37" s="93"/>
      <c r="Z37" s="93"/>
      <c r="AA37" s="93"/>
      <c r="AB37" s="93"/>
      <c r="AF37" s="324" t="str">
        <f t="shared" si="8"/>
        <v/>
      </c>
      <c r="AG37" s="324" t="str">
        <f t="shared" si="9"/>
        <v/>
      </c>
      <c r="AH37" s="324" t="str">
        <f t="shared" si="10"/>
        <v/>
      </c>
      <c r="AI37" s="324" t="str">
        <f t="shared" si="11"/>
        <v/>
      </c>
      <c r="AJ37" s="324" t="str">
        <f t="shared" si="12"/>
        <v/>
      </c>
      <c r="AK37" s="324" t="str">
        <f t="shared" si="13"/>
        <v/>
      </c>
      <c r="AL37" s="324" t="str">
        <f t="shared" si="14"/>
        <v/>
      </c>
      <c r="AM37" s="324" t="str">
        <f t="shared" si="15"/>
        <v/>
      </c>
      <c r="AN37" s="324" t="str">
        <f t="shared" si="16"/>
        <v/>
      </c>
      <c r="AO37" s="324" t="str">
        <f t="shared" si="17"/>
        <v/>
      </c>
      <c r="AP37" s="324" t="str">
        <f t="shared" si="18"/>
        <v/>
      </c>
      <c r="AQ37" s="324" t="str">
        <f t="shared" si="19"/>
        <v/>
      </c>
      <c r="AR37" s="324" t="str">
        <f t="shared" si="20"/>
        <v/>
      </c>
      <c r="AS37" s="324" t="str">
        <f t="shared" si="21"/>
        <v/>
      </c>
      <c r="AT37" s="324" t="str">
        <f t="shared" si="22"/>
        <v/>
      </c>
      <c r="AU37" s="324" t="str">
        <f t="shared" si="23"/>
        <v/>
      </c>
      <c r="AV37" s="324" t="str">
        <f t="shared" si="24"/>
        <v/>
      </c>
      <c r="AW37" s="324" t="str">
        <f t="shared" si="25"/>
        <v/>
      </c>
      <c r="AX37" s="324" t="str">
        <f t="shared" si="26"/>
        <v/>
      </c>
      <c r="AY37" s="324" t="str">
        <f t="shared" si="27"/>
        <v/>
      </c>
      <c r="AZ37" s="324" t="str">
        <f t="shared" si="28"/>
        <v/>
      </c>
      <c r="BA37" s="324" t="str">
        <f t="shared" si="28"/>
        <v/>
      </c>
    </row>
    <row r="38" spans="1:53" ht="15.75" customHeight="1" x14ac:dyDescent="0.25">
      <c r="A38" s="96"/>
      <c r="C38" s="95" t="s">
        <v>45</v>
      </c>
      <c r="D38" s="92"/>
      <c r="E38" s="92"/>
      <c r="G38" s="92"/>
      <c r="H38" s="92"/>
      <c r="I38" s="92"/>
      <c r="J38" s="92"/>
      <c r="K38" s="92"/>
      <c r="L38" s="92"/>
      <c r="M38" s="92"/>
      <c r="N38" s="95"/>
      <c r="O38" s="95"/>
      <c r="P38" s="95"/>
      <c r="Q38" s="98" t="s">
        <v>193</v>
      </c>
      <c r="R38" s="92"/>
      <c r="S38" s="96"/>
      <c r="T38" s="92"/>
      <c r="U38" s="93"/>
      <c r="V38" s="93"/>
      <c r="W38" s="93"/>
      <c r="X38" s="93"/>
      <c r="Y38" s="93"/>
      <c r="Z38" s="93"/>
      <c r="AA38" s="93"/>
      <c r="AB38" s="93"/>
      <c r="AF38" s="324" t="str">
        <f t="shared" si="8"/>
        <v/>
      </c>
      <c r="AG38" s="324" t="str">
        <f t="shared" si="9"/>
        <v/>
      </c>
      <c r="AH38" s="324" t="str">
        <f t="shared" si="10"/>
        <v/>
      </c>
      <c r="AI38" s="324" t="str">
        <f t="shared" si="11"/>
        <v/>
      </c>
      <c r="AJ38" s="324" t="str">
        <f t="shared" si="12"/>
        <v/>
      </c>
      <c r="AK38" s="324" t="str">
        <f t="shared" si="13"/>
        <v/>
      </c>
      <c r="AL38" s="324" t="str">
        <f t="shared" si="14"/>
        <v/>
      </c>
      <c r="AM38" s="324" t="str">
        <f t="shared" si="15"/>
        <v/>
      </c>
      <c r="AN38" s="324" t="str">
        <f t="shared" si="16"/>
        <v/>
      </c>
      <c r="AO38" s="324" t="str">
        <f t="shared" si="17"/>
        <v/>
      </c>
      <c r="AP38" s="324" t="str">
        <f t="shared" si="18"/>
        <v/>
      </c>
      <c r="AQ38" s="324" t="str">
        <f t="shared" si="19"/>
        <v/>
      </c>
      <c r="AR38" s="324" t="str">
        <f t="shared" si="20"/>
        <v/>
      </c>
      <c r="AS38" s="324" t="str">
        <f t="shared" si="21"/>
        <v/>
      </c>
      <c r="AT38" s="324" t="str">
        <f t="shared" si="22"/>
        <v/>
      </c>
      <c r="AU38" s="324" t="str">
        <f t="shared" si="23"/>
        <v/>
      </c>
      <c r="AV38" s="324" t="str">
        <f t="shared" si="24"/>
        <v/>
      </c>
      <c r="AW38" s="324" t="str">
        <f t="shared" si="25"/>
        <v/>
      </c>
      <c r="AX38" s="324" t="str">
        <f t="shared" si="26"/>
        <v/>
      </c>
      <c r="AY38" s="324" t="str">
        <f t="shared" si="27"/>
        <v/>
      </c>
      <c r="AZ38" s="324" t="str">
        <f t="shared" si="28"/>
        <v/>
      </c>
      <c r="BA38" s="324" t="str">
        <f t="shared" si="28"/>
        <v/>
      </c>
    </row>
    <row r="39" spans="1:53" ht="13.5" customHeight="1" x14ac:dyDescent="0.25">
      <c r="A39" s="96"/>
      <c r="B39" s="93" t="s">
        <v>64</v>
      </c>
      <c r="C39" s="92"/>
      <c r="D39" s="92"/>
      <c r="E39" s="92"/>
      <c r="F39" s="93"/>
      <c r="G39" s="93"/>
      <c r="H39" s="92"/>
      <c r="I39" s="92"/>
      <c r="J39" s="92"/>
      <c r="K39" s="92"/>
      <c r="L39" s="92"/>
      <c r="M39" s="92"/>
      <c r="N39" s="93"/>
      <c r="O39" s="93"/>
      <c r="P39" s="93"/>
      <c r="Q39" s="206"/>
      <c r="R39" s="92"/>
      <c r="S39" s="92"/>
      <c r="T39" s="92"/>
      <c r="U39" s="93"/>
      <c r="V39" s="93"/>
      <c r="W39" s="93"/>
      <c r="X39" s="93"/>
      <c r="Y39" s="93"/>
      <c r="Z39" s="93"/>
      <c r="AA39" s="93"/>
      <c r="AB39" s="93"/>
      <c r="AF39" s="324" t="str">
        <f t="shared" si="8"/>
        <v/>
      </c>
      <c r="AG39" s="324" t="str">
        <f t="shared" si="9"/>
        <v/>
      </c>
      <c r="AH39" s="324" t="str">
        <f t="shared" si="10"/>
        <v/>
      </c>
      <c r="AI39" s="324" t="str">
        <f t="shared" si="11"/>
        <v/>
      </c>
      <c r="AJ39" s="324" t="str">
        <f t="shared" si="12"/>
        <v/>
      </c>
      <c r="AK39" s="324" t="str">
        <f t="shared" si="13"/>
        <v/>
      </c>
      <c r="AL39" s="324" t="str">
        <f t="shared" si="14"/>
        <v/>
      </c>
      <c r="AM39" s="324" t="str">
        <f t="shared" si="15"/>
        <v/>
      </c>
      <c r="AN39" s="324" t="str">
        <f t="shared" si="16"/>
        <v/>
      </c>
      <c r="AO39" s="324" t="str">
        <f t="shared" si="17"/>
        <v/>
      </c>
      <c r="AP39" s="324" t="str">
        <f t="shared" si="18"/>
        <v/>
      </c>
      <c r="AQ39" s="324" t="str">
        <f t="shared" si="19"/>
        <v/>
      </c>
      <c r="AR39" s="324" t="str">
        <f t="shared" si="20"/>
        <v/>
      </c>
      <c r="AS39" s="324" t="str">
        <f t="shared" si="21"/>
        <v/>
      </c>
      <c r="AT39" s="324" t="str">
        <f t="shared" si="22"/>
        <v/>
      </c>
      <c r="AU39" s="324" t="str">
        <f t="shared" si="23"/>
        <v/>
      </c>
      <c r="AV39" s="324" t="str">
        <f t="shared" si="24"/>
        <v/>
      </c>
      <c r="AW39" s="324" t="str">
        <f t="shared" si="25"/>
        <v/>
      </c>
      <c r="AX39" s="324" t="str">
        <f t="shared" si="26"/>
        <v/>
      </c>
      <c r="AY39" s="324" t="str">
        <f t="shared" si="27"/>
        <v/>
      </c>
      <c r="AZ39" s="324" t="str">
        <f t="shared" si="28"/>
        <v/>
      </c>
      <c r="BA39" s="324" t="str">
        <f t="shared" si="28"/>
        <v/>
      </c>
    </row>
    <row r="40" spans="1:53" ht="12.75" customHeight="1" x14ac:dyDescent="0.25">
      <c r="A40" s="96"/>
      <c r="B40" s="93" t="s">
        <v>65</v>
      </c>
      <c r="C40" s="92"/>
      <c r="D40" s="92"/>
      <c r="E40" s="92"/>
      <c r="F40" s="92"/>
      <c r="G40" s="93"/>
      <c r="H40" s="92"/>
      <c r="I40" s="92"/>
      <c r="J40" s="92"/>
      <c r="K40" s="92"/>
      <c r="L40" s="92"/>
      <c r="M40" s="92"/>
      <c r="N40" s="93"/>
      <c r="O40" s="93"/>
      <c r="P40" s="93"/>
      <c r="R40" s="92"/>
      <c r="T40" s="92"/>
      <c r="U40" s="93"/>
      <c r="V40" s="93"/>
      <c r="W40" s="93"/>
      <c r="X40" s="93"/>
      <c r="Y40" s="93"/>
      <c r="Z40" s="93"/>
      <c r="AA40" s="93"/>
      <c r="AB40" s="93"/>
    </row>
    <row r="41" spans="1:53" ht="13.5" customHeight="1" x14ac:dyDescent="0.25">
      <c r="A41" s="96"/>
      <c r="B41" s="93" t="s">
        <v>66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3"/>
      <c r="O41" s="93"/>
      <c r="P41" s="93"/>
      <c r="Q41" s="92"/>
      <c r="R41" s="92"/>
      <c r="S41" s="92"/>
      <c r="T41" s="92"/>
      <c r="U41" s="93"/>
      <c r="V41" s="93"/>
      <c r="W41" s="93"/>
      <c r="X41" s="93"/>
      <c r="Y41" s="93"/>
      <c r="Z41" s="93"/>
      <c r="AA41" s="93"/>
      <c r="AB41" s="93"/>
    </row>
    <row r="42" spans="1:53" ht="18.75" customHeight="1" x14ac:dyDescent="0.35">
      <c r="A42" s="96"/>
      <c r="B42" s="363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2"/>
      <c r="N42" s="93"/>
      <c r="O42" s="93"/>
      <c r="P42" s="93"/>
      <c r="R42" s="364"/>
      <c r="S42" s="365"/>
      <c r="T42" s="365"/>
      <c r="U42" s="365"/>
      <c r="V42" s="93"/>
      <c r="W42" s="93"/>
      <c r="X42" s="93"/>
      <c r="Y42" s="93"/>
      <c r="Z42" s="93"/>
      <c r="AA42" s="93"/>
      <c r="AB42" s="93"/>
    </row>
    <row r="43" spans="1:53" ht="16.5" customHeight="1" x14ac:dyDescent="0.25">
      <c r="A43" s="96"/>
      <c r="B43" s="366"/>
      <c r="C43" s="96"/>
      <c r="D43" s="367"/>
      <c r="E43" s="96"/>
      <c r="F43" s="96"/>
      <c r="G43" s="96"/>
      <c r="H43" s="96"/>
      <c r="I43" s="96"/>
      <c r="J43" s="96"/>
      <c r="K43" s="96"/>
      <c r="L43" s="96"/>
      <c r="M43" s="92"/>
      <c r="N43" s="93"/>
      <c r="O43" s="93"/>
      <c r="P43" s="93"/>
      <c r="U43" s="93"/>
      <c r="V43" s="93"/>
      <c r="W43" s="93"/>
      <c r="X43" s="93"/>
      <c r="Y43" s="93"/>
      <c r="Z43" s="93"/>
      <c r="AA43" s="93"/>
      <c r="AB43" s="93"/>
    </row>
    <row r="44" spans="1:53" ht="15.75" customHeight="1" x14ac:dyDescent="0.25">
      <c r="A44" s="96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3"/>
      <c r="O44" s="93"/>
      <c r="P44" s="93"/>
      <c r="Q44" s="210" t="s">
        <v>194</v>
      </c>
      <c r="R44" s="92"/>
      <c r="S44" s="92"/>
      <c r="T44" s="92"/>
      <c r="U44" s="93"/>
      <c r="V44" s="93"/>
      <c r="W44" s="93"/>
      <c r="X44" s="93"/>
      <c r="Y44" s="93"/>
      <c r="Z44" s="93"/>
      <c r="AA44" s="93"/>
      <c r="AB44" s="93"/>
    </row>
    <row r="45" spans="1:53" ht="12.75" customHeight="1" x14ac:dyDescent="0.25">
      <c r="A45" s="96"/>
      <c r="B45" s="93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3"/>
      <c r="O45" s="93"/>
      <c r="P45" s="93"/>
      <c r="R45" s="92"/>
      <c r="S45" s="92"/>
      <c r="T45" s="92"/>
      <c r="U45" s="93"/>
      <c r="V45" s="93"/>
      <c r="W45" s="93"/>
      <c r="X45" s="93"/>
      <c r="Y45" s="93"/>
      <c r="Z45" s="93"/>
      <c r="AA45" s="93"/>
      <c r="AB45" s="93"/>
    </row>
    <row r="46" spans="1:53" ht="12.75" customHeight="1" x14ac:dyDescent="0.25">
      <c r="A46" s="96"/>
      <c r="B46" s="93"/>
      <c r="D46" s="92"/>
      <c r="E46" s="368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R46" s="92"/>
      <c r="S46" s="92"/>
      <c r="T46" s="92"/>
      <c r="U46" s="93"/>
      <c r="V46" s="93"/>
      <c r="W46" s="93"/>
      <c r="X46" s="93"/>
      <c r="Y46" s="93"/>
      <c r="Z46" s="93"/>
      <c r="AA46" s="93"/>
      <c r="AB46" s="93"/>
    </row>
    <row r="47" spans="1:53" ht="12.75" customHeight="1" x14ac:dyDescent="0.25">
      <c r="A47" s="96"/>
      <c r="B47" s="93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3"/>
      <c r="V47" s="93"/>
      <c r="W47" s="93"/>
      <c r="X47" s="93"/>
      <c r="Y47" s="93"/>
      <c r="Z47" s="93"/>
      <c r="AA47" s="93"/>
      <c r="AB47" s="93"/>
    </row>
    <row r="48" spans="1:53" ht="12.75" hidden="1" customHeight="1" x14ac:dyDescent="0.25">
      <c r="A48" s="96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3"/>
      <c r="V48" s="93"/>
      <c r="W48" s="93"/>
      <c r="X48" s="93"/>
      <c r="Y48" s="93"/>
      <c r="Z48" s="93"/>
      <c r="AA48" s="93"/>
      <c r="AB48" s="93"/>
    </row>
    <row r="49" spans="1:51" s="144" customFormat="1" hidden="1" x14ac:dyDescent="0.25">
      <c r="A49" s="369"/>
      <c r="B49" s="370"/>
      <c r="C49" s="371"/>
      <c r="D49" s="372" t="s">
        <v>1</v>
      </c>
      <c r="E49" s="373"/>
      <c r="F49" s="372" t="s">
        <v>2</v>
      </c>
      <c r="G49" s="373"/>
      <c r="H49" s="241" t="s">
        <v>3</v>
      </c>
      <c r="I49" s="240"/>
      <c r="J49" s="241" t="s">
        <v>4</v>
      </c>
      <c r="K49" s="240"/>
      <c r="L49" s="404" t="s">
        <v>5</v>
      </c>
      <c r="M49" s="405"/>
      <c r="N49" s="404" t="s">
        <v>6</v>
      </c>
      <c r="O49" s="406"/>
      <c r="P49" s="404" t="s">
        <v>146</v>
      </c>
      <c r="Q49" s="406"/>
      <c r="R49" s="241" t="s">
        <v>7</v>
      </c>
      <c r="S49" s="240"/>
      <c r="T49" s="465" t="s">
        <v>8</v>
      </c>
      <c r="U49" s="466"/>
      <c r="V49" s="364"/>
      <c r="W49" s="364"/>
      <c r="X49" s="364"/>
      <c r="Y49" s="364"/>
      <c r="Z49" s="364"/>
      <c r="AA49" s="364"/>
      <c r="AB49" s="364"/>
      <c r="AC49" s="96"/>
      <c r="AD49" s="374" t="s">
        <v>67</v>
      </c>
      <c r="AE49" s="94"/>
      <c r="AF49" s="375" t="s">
        <v>68</v>
      </c>
      <c r="AG49" s="375" t="s">
        <v>27</v>
      </c>
      <c r="AH49" s="375" t="s">
        <v>69</v>
      </c>
      <c r="AI49" s="375" t="s">
        <v>70</v>
      </c>
      <c r="AJ49" s="375" t="s">
        <v>29</v>
      </c>
      <c r="AK49" s="375" t="s">
        <v>71</v>
      </c>
      <c r="AL49" s="375" t="s">
        <v>72</v>
      </c>
      <c r="AM49" s="375" t="s">
        <v>73</v>
      </c>
      <c r="AN49" s="375" t="s">
        <v>74</v>
      </c>
      <c r="AO49" s="375" t="s">
        <v>75</v>
      </c>
      <c r="AP49" s="375" t="s">
        <v>76</v>
      </c>
      <c r="AQ49" s="375" t="s">
        <v>77</v>
      </c>
      <c r="AR49" s="375" t="s">
        <v>78</v>
      </c>
      <c r="AS49" s="375" t="s">
        <v>79</v>
      </c>
      <c r="AT49" s="375" t="s">
        <v>33</v>
      </c>
      <c r="AU49" s="375" t="s">
        <v>80</v>
      </c>
      <c r="AV49" s="375" t="s">
        <v>81</v>
      </c>
      <c r="AW49" s="375" t="s">
        <v>82</v>
      </c>
      <c r="AX49" s="375" t="s">
        <v>83</v>
      </c>
      <c r="AY49" s="375" t="s">
        <v>84</v>
      </c>
    </row>
    <row r="50" spans="1:51" ht="18.75" hidden="1" x14ac:dyDescent="0.3">
      <c r="A50" s="211">
        <v>1</v>
      </c>
      <c r="B50" s="212"/>
      <c r="C50" s="216" t="s">
        <v>50</v>
      </c>
      <c r="D50" s="376">
        <f>COUNTIF(C10:C36,"SH")</f>
        <v>0</v>
      </c>
      <c r="E50" s="377"/>
      <c r="F50" s="376">
        <f>COUNTIF(E10:E36,"SH")</f>
        <v>0</v>
      </c>
      <c r="G50" s="378"/>
      <c r="H50" s="376">
        <f>COUNTIF(G10:G36,"SH")</f>
        <v>0</v>
      </c>
      <c r="I50" s="377"/>
      <c r="J50" s="376">
        <f>COUNTIF(I10:I36,"SH")</f>
        <v>0</v>
      </c>
      <c r="K50" s="377"/>
      <c r="L50" s="376">
        <f>COUNTIF(K10:K36,"SH")</f>
        <v>0</v>
      </c>
      <c r="M50" s="378"/>
      <c r="N50" s="376">
        <f>COUNTIF(M10:M36,"SH")</f>
        <v>0</v>
      </c>
      <c r="O50" s="379"/>
      <c r="P50" s="376">
        <f>COUNTIF(O10:O36,"SH")</f>
        <v>0</v>
      </c>
      <c r="Q50" s="378"/>
      <c r="R50" s="376">
        <f>COUNTIF(Q10:Q36,"SH")</f>
        <v>0</v>
      </c>
      <c r="S50" s="377"/>
      <c r="T50" s="376">
        <f>COUNTIF(S10:S36,"SH")</f>
        <v>0</v>
      </c>
      <c r="U50" s="364"/>
      <c r="V50" s="364"/>
      <c r="W50" s="364"/>
      <c r="X50" s="364"/>
      <c r="Y50" s="364"/>
      <c r="Z50" s="364"/>
      <c r="AA50" s="364"/>
      <c r="AB50" s="364"/>
      <c r="AC50" s="96"/>
      <c r="AD50" s="380">
        <v>2</v>
      </c>
      <c r="AF50" s="381">
        <f t="shared" ref="AF50:AY50" si="29">COUNTIF(AF10:AF12,"&gt;&lt;0")</f>
        <v>2</v>
      </c>
      <c r="AG50" s="381">
        <f t="shared" si="29"/>
        <v>0</v>
      </c>
      <c r="AH50" s="381">
        <f t="shared" si="29"/>
        <v>3</v>
      </c>
      <c r="AI50" s="381">
        <f t="shared" si="29"/>
        <v>3</v>
      </c>
      <c r="AJ50" s="381">
        <f t="shared" si="29"/>
        <v>0</v>
      </c>
      <c r="AK50" s="381">
        <f t="shared" si="29"/>
        <v>0</v>
      </c>
      <c r="AL50" s="381">
        <f t="shared" si="29"/>
        <v>3</v>
      </c>
      <c r="AM50" s="381">
        <f t="shared" si="29"/>
        <v>3</v>
      </c>
      <c r="AN50" s="381">
        <f t="shared" si="29"/>
        <v>0</v>
      </c>
      <c r="AO50" s="381">
        <f t="shared" si="29"/>
        <v>0</v>
      </c>
      <c r="AP50" s="381">
        <f t="shared" si="29"/>
        <v>2</v>
      </c>
      <c r="AQ50" s="381">
        <f t="shared" si="29"/>
        <v>2</v>
      </c>
      <c r="AR50" s="381">
        <f t="shared" si="29"/>
        <v>1</v>
      </c>
      <c r="AS50" s="381">
        <f t="shared" si="29"/>
        <v>0</v>
      </c>
      <c r="AT50" s="381">
        <f t="shared" si="29"/>
        <v>3</v>
      </c>
      <c r="AU50" s="381">
        <f t="shared" si="29"/>
        <v>3</v>
      </c>
      <c r="AV50" s="381">
        <f t="shared" si="29"/>
        <v>0</v>
      </c>
      <c r="AW50" s="381">
        <f t="shared" si="29"/>
        <v>0</v>
      </c>
      <c r="AX50" s="381">
        <f t="shared" si="29"/>
        <v>0</v>
      </c>
      <c r="AY50" s="381">
        <f t="shared" si="29"/>
        <v>0</v>
      </c>
    </row>
    <row r="51" spans="1:51" ht="18.75" hidden="1" x14ac:dyDescent="0.3">
      <c r="A51" s="222">
        <v>2</v>
      </c>
      <c r="B51" s="223"/>
      <c r="C51" s="227" t="s">
        <v>51</v>
      </c>
      <c r="D51" s="382">
        <f>COUNTIF(C10:C36,"V")</f>
        <v>3</v>
      </c>
      <c r="E51" s="383"/>
      <c r="F51" s="382">
        <f>COUNTIF(E10:E36,"V")</f>
        <v>3</v>
      </c>
      <c r="G51" s="384"/>
      <c r="H51" s="382">
        <f>COUNTIF(G10:G36,"V")</f>
        <v>4</v>
      </c>
      <c r="I51" s="383"/>
      <c r="J51" s="382">
        <f>COUNTIF(I10:I36,"V")</f>
        <v>4</v>
      </c>
      <c r="K51" s="383"/>
      <c r="L51" s="382">
        <f>COUNTIF(K10:K36,"V")</f>
        <v>4</v>
      </c>
      <c r="M51" s="384"/>
      <c r="N51" s="382">
        <f>COUNTIF(M10:M36,"V")</f>
        <v>4</v>
      </c>
      <c r="O51" s="385"/>
      <c r="P51" s="382">
        <f>COUNTIF(O10:O36,"V")</f>
        <v>4</v>
      </c>
      <c r="Q51" s="384"/>
      <c r="R51" s="382">
        <f>COUNTIF(Q10:Q36,"V")</f>
        <v>4</v>
      </c>
      <c r="S51" s="383"/>
      <c r="T51" s="382">
        <f>COUNTIF(S10:S36,"V")</f>
        <v>4</v>
      </c>
      <c r="U51" s="364"/>
      <c r="V51" s="364"/>
      <c r="W51" s="364"/>
      <c r="X51" s="364"/>
      <c r="Y51" s="364"/>
      <c r="Z51" s="364"/>
      <c r="AA51" s="364"/>
      <c r="AB51" s="364"/>
      <c r="AC51" s="96"/>
      <c r="AD51" s="380">
        <v>3</v>
      </c>
      <c r="AF51" s="381">
        <f t="shared" ref="AF51:AY51" si="30">COUNTIF(AF14:AF16,"&gt;&lt;0")</f>
        <v>2</v>
      </c>
      <c r="AG51" s="381">
        <f t="shared" si="30"/>
        <v>0</v>
      </c>
      <c r="AH51" s="381">
        <f t="shared" si="30"/>
        <v>0</v>
      </c>
      <c r="AI51" s="381">
        <f t="shared" si="30"/>
        <v>1</v>
      </c>
      <c r="AJ51" s="381">
        <f t="shared" si="30"/>
        <v>0</v>
      </c>
      <c r="AK51" s="381">
        <f t="shared" si="30"/>
        <v>0</v>
      </c>
      <c r="AL51" s="381">
        <f t="shared" si="30"/>
        <v>3</v>
      </c>
      <c r="AM51" s="381">
        <f t="shared" si="30"/>
        <v>0</v>
      </c>
      <c r="AN51" s="381">
        <f t="shared" si="30"/>
        <v>0</v>
      </c>
      <c r="AO51" s="381">
        <f t="shared" si="30"/>
        <v>3</v>
      </c>
      <c r="AP51" s="381">
        <f t="shared" si="30"/>
        <v>2</v>
      </c>
      <c r="AQ51" s="381">
        <f t="shared" si="30"/>
        <v>3</v>
      </c>
      <c r="AR51" s="381">
        <f t="shared" si="30"/>
        <v>3</v>
      </c>
      <c r="AS51" s="381">
        <f t="shared" si="30"/>
        <v>0</v>
      </c>
      <c r="AT51" s="381">
        <f t="shared" si="30"/>
        <v>3</v>
      </c>
      <c r="AU51" s="381">
        <f t="shared" si="30"/>
        <v>3</v>
      </c>
      <c r="AV51" s="381">
        <f t="shared" si="30"/>
        <v>0</v>
      </c>
      <c r="AW51" s="381">
        <f t="shared" si="30"/>
        <v>0</v>
      </c>
      <c r="AX51" s="381">
        <f t="shared" si="30"/>
        <v>0</v>
      </c>
      <c r="AY51" s="381">
        <f t="shared" si="30"/>
        <v>0</v>
      </c>
    </row>
    <row r="52" spans="1:51" ht="18.75" hidden="1" x14ac:dyDescent="0.3">
      <c r="A52" s="222">
        <v>3</v>
      </c>
      <c r="B52" s="223"/>
      <c r="C52" s="227" t="s">
        <v>52</v>
      </c>
      <c r="D52" s="382">
        <f>COUNTIF(C10:C36,"T")</f>
        <v>3</v>
      </c>
      <c r="E52" s="383"/>
      <c r="F52" s="382">
        <f>COUNTIF(E10:E36,"T")</f>
        <v>3</v>
      </c>
      <c r="G52" s="384"/>
      <c r="H52" s="382">
        <f>COUNTIF(G10:G36,"T")</f>
        <v>3</v>
      </c>
      <c r="I52" s="383"/>
      <c r="J52" s="382">
        <f>COUNTIF(I10:I36,"T")</f>
        <v>3</v>
      </c>
      <c r="K52" s="383"/>
      <c r="L52" s="382">
        <f>COUNTIF(K10:K36,"T")</f>
        <v>4</v>
      </c>
      <c r="M52" s="384"/>
      <c r="N52" s="382">
        <f>COUNTIF(M10:M36,"T")</f>
        <v>4</v>
      </c>
      <c r="O52" s="385"/>
      <c r="P52" s="382">
        <f>COUNTIF(O10:O36,"T")</f>
        <v>4</v>
      </c>
      <c r="Q52" s="384"/>
      <c r="R52" s="382">
        <f>COUNTIF(Q10:Q36,"T")</f>
        <v>5</v>
      </c>
      <c r="S52" s="383"/>
      <c r="T52" s="382">
        <f>COUNTIF(S10:S36,"T")</f>
        <v>4</v>
      </c>
      <c r="U52" s="364"/>
      <c r="V52" s="364"/>
      <c r="W52" s="364"/>
      <c r="X52" s="364"/>
      <c r="Y52" s="364"/>
      <c r="Z52" s="364"/>
      <c r="AA52" s="364"/>
      <c r="AB52" s="364"/>
      <c r="AC52" s="96"/>
      <c r="AD52" s="380">
        <v>4</v>
      </c>
      <c r="AF52" s="381">
        <f t="shared" ref="AF52:AY52" si="31">COUNTIF(AF18:AF20,"&gt;&lt;0")</f>
        <v>3</v>
      </c>
      <c r="AG52" s="381">
        <f t="shared" si="31"/>
        <v>3</v>
      </c>
      <c r="AH52" s="381">
        <f t="shared" si="31"/>
        <v>1</v>
      </c>
      <c r="AI52" s="381">
        <f t="shared" si="31"/>
        <v>2</v>
      </c>
      <c r="AJ52" s="381">
        <f t="shared" si="31"/>
        <v>0</v>
      </c>
      <c r="AK52" s="381">
        <f t="shared" si="31"/>
        <v>0</v>
      </c>
      <c r="AL52" s="381">
        <f t="shared" si="31"/>
        <v>0</v>
      </c>
      <c r="AM52" s="381">
        <f t="shared" si="31"/>
        <v>0</v>
      </c>
      <c r="AN52" s="381">
        <f t="shared" si="31"/>
        <v>0</v>
      </c>
      <c r="AO52" s="381">
        <f t="shared" si="31"/>
        <v>2</v>
      </c>
      <c r="AP52" s="381">
        <f t="shared" si="31"/>
        <v>2</v>
      </c>
      <c r="AQ52" s="381">
        <f t="shared" si="31"/>
        <v>0</v>
      </c>
      <c r="AR52" s="381">
        <f t="shared" si="31"/>
        <v>3</v>
      </c>
      <c r="AS52" s="381">
        <f t="shared" si="31"/>
        <v>0</v>
      </c>
      <c r="AT52" s="381">
        <f t="shared" si="31"/>
        <v>3</v>
      </c>
      <c r="AU52" s="381">
        <f t="shared" si="31"/>
        <v>3</v>
      </c>
      <c r="AV52" s="381">
        <f t="shared" si="31"/>
        <v>0</v>
      </c>
      <c r="AW52" s="381">
        <f t="shared" si="31"/>
        <v>2</v>
      </c>
      <c r="AX52" s="381">
        <f t="shared" si="31"/>
        <v>0</v>
      </c>
      <c r="AY52" s="381">
        <f t="shared" si="31"/>
        <v>0</v>
      </c>
    </row>
    <row r="53" spans="1:51" ht="18.75" hidden="1" x14ac:dyDescent="0.3">
      <c r="A53" s="222">
        <v>4</v>
      </c>
      <c r="B53" s="223"/>
      <c r="C53" s="227" t="s">
        <v>53</v>
      </c>
      <c r="D53" s="382">
        <f>COUNTIF(C10:C36,"L")</f>
        <v>0</v>
      </c>
      <c r="E53" s="383"/>
      <c r="F53" s="382">
        <f>COUNTIF(E10:E36,"L")</f>
        <v>0</v>
      </c>
      <c r="G53" s="384"/>
      <c r="H53" s="382">
        <f>COUNTIF(G10:G36,"L")</f>
        <v>0</v>
      </c>
      <c r="I53" s="383"/>
      <c r="J53" s="382">
        <f>COUNTIF(I10:I36,"L")</f>
        <v>0</v>
      </c>
      <c r="K53" s="383"/>
      <c r="L53" s="382">
        <f>COUNTIF(K10:K36,"L")</f>
        <v>1</v>
      </c>
      <c r="M53" s="384"/>
      <c r="N53" s="382">
        <f>COUNTIF(M10:M36,"L")</f>
        <v>1</v>
      </c>
      <c r="O53" s="385"/>
      <c r="P53" s="382">
        <f>COUNTIF(O10:O36,"L")</f>
        <v>1</v>
      </c>
      <c r="Q53" s="384"/>
      <c r="R53" s="382">
        <f>COUNTIF(Q10:Q36,"L")</f>
        <v>0</v>
      </c>
      <c r="S53" s="383"/>
      <c r="T53" s="382">
        <f>COUNTIF(S10:S36,"L")</f>
        <v>0</v>
      </c>
      <c r="U53" s="364"/>
      <c r="V53" s="364"/>
      <c r="W53" s="364"/>
      <c r="X53" s="364"/>
      <c r="Y53" s="364"/>
      <c r="Z53" s="364"/>
      <c r="AA53" s="364"/>
      <c r="AB53" s="364"/>
      <c r="AC53" s="96"/>
      <c r="AD53" s="380">
        <v>5</v>
      </c>
      <c r="AF53" s="381">
        <f t="shared" ref="AF53:AY53" si="32">COUNTIF(AF22:AF24,"&gt;&lt;0")</f>
        <v>3</v>
      </c>
      <c r="AG53" s="381">
        <f t="shared" si="32"/>
        <v>3</v>
      </c>
      <c r="AH53" s="381">
        <f t="shared" si="32"/>
        <v>3</v>
      </c>
      <c r="AI53" s="381">
        <f t="shared" si="32"/>
        <v>3</v>
      </c>
      <c r="AJ53" s="381">
        <f t="shared" si="32"/>
        <v>0</v>
      </c>
      <c r="AK53" s="381">
        <f t="shared" si="32"/>
        <v>0</v>
      </c>
      <c r="AL53" s="381">
        <f t="shared" si="32"/>
        <v>0</v>
      </c>
      <c r="AM53" s="381">
        <f t="shared" si="32"/>
        <v>0</v>
      </c>
      <c r="AN53" s="381">
        <f t="shared" si="32"/>
        <v>0</v>
      </c>
      <c r="AO53" s="381">
        <f t="shared" si="32"/>
        <v>0</v>
      </c>
      <c r="AP53" s="381">
        <f t="shared" si="32"/>
        <v>0</v>
      </c>
      <c r="AQ53" s="381">
        <f t="shared" si="32"/>
        <v>0</v>
      </c>
      <c r="AR53" s="381">
        <f t="shared" si="32"/>
        <v>0</v>
      </c>
      <c r="AS53" s="381">
        <f t="shared" si="32"/>
        <v>0</v>
      </c>
      <c r="AT53" s="381">
        <f t="shared" si="32"/>
        <v>3</v>
      </c>
      <c r="AU53" s="381">
        <f t="shared" si="32"/>
        <v>3</v>
      </c>
      <c r="AV53" s="381">
        <f t="shared" si="32"/>
        <v>3</v>
      </c>
      <c r="AW53" s="381">
        <f t="shared" si="32"/>
        <v>0</v>
      </c>
      <c r="AX53" s="381">
        <f t="shared" si="32"/>
        <v>0</v>
      </c>
      <c r="AY53" s="381">
        <f t="shared" si="32"/>
        <v>0</v>
      </c>
    </row>
    <row r="54" spans="1:51" ht="18.75" hidden="1" x14ac:dyDescent="0.3">
      <c r="A54" s="222">
        <v>5</v>
      </c>
      <c r="B54" s="223"/>
      <c r="C54" s="227" t="s">
        <v>54</v>
      </c>
      <c r="D54" s="382">
        <f>COUNTIF(C10:C36,"SV")</f>
        <v>0</v>
      </c>
      <c r="E54" s="383"/>
      <c r="F54" s="382">
        <f>COUNTIF(E10:E36,"SV")</f>
        <v>0</v>
      </c>
      <c r="G54" s="384"/>
      <c r="H54" s="382">
        <f>COUNTIF(G10:G36,"SV")</f>
        <v>0</v>
      </c>
      <c r="I54" s="383"/>
      <c r="J54" s="382">
        <f>COUNTIF(I10:I36,"SV")</f>
        <v>0</v>
      </c>
      <c r="K54" s="383"/>
      <c r="L54" s="382">
        <f>COUNTIF(K10:K36,"SV")</f>
        <v>0</v>
      </c>
      <c r="M54" s="384"/>
      <c r="N54" s="382">
        <f>COUNTIF(M10:M36,"SV")</f>
        <v>0</v>
      </c>
      <c r="O54" s="385"/>
      <c r="P54" s="382">
        <f>COUNTIF(O10:O36,"SV")</f>
        <v>0</v>
      </c>
      <c r="Q54" s="384"/>
      <c r="R54" s="382">
        <f>COUNTIF(Q10:Q36,"SV")</f>
        <v>0</v>
      </c>
      <c r="S54" s="383"/>
      <c r="T54" s="382">
        <f>COUNTIF(S10:S36,"SV")</f>
        <v>0</v>
      </c>
      <c r="U54" s="364"/>
      <c r="V54" s="364"/>
      <c r="W54" s="364"/>
      <c r="X54" s="364"/>
      <c r="Y54" s="364"/>
      <c r="Z54" s="364"/>
      <c r="AA54" s="364"/>
      <c r="AB54" s="364"/>
      <c r="AC54" s="96"/>
      <c r="AD54" s="380">
        <v>6</v>
      </c>
      <c r="AF54" s="381">
        <f>COUNTIF(AF26:AF28,"&gt;&lt;0")</f>
        <v>3</v>
      </c>
      <c r="AG54" s="381">
        <f>COUNTIF(AG26:AG28,"&gt;&lt;0")</f>
        <v>0</v>
      </c>
      <c r="AH54" s="381">
        <f>COUNTIF(AH26:AH28,"&gt;&lt;0")</f>
        <v>2</v>
      </c>
      <c r="AI54" s="381">
        <f>COUNTIF(AI26:AI28,"&gt;&lt;0")</f>
        <v>2</v>
      </c>
      <c r="AJ54" s="381">
        <f>COUNTIF(AJ27:AJ28,"&gt;&lt;0")</f>
        <v>0</v>
      </c>
      <c r="AK54" s="381">
        <f t="shared" ref="AK54:AY54" si="33">COUNTIF(AK26:AK28,"&gt;&lt;0")</f>
        <v>0</v>
      </c>
      <c r="AL54" s="381">
        <f t="shared" si="33"/>
        <v>0</v>
      </c>
      <c r="AM54" s="381">
        <f t="shared" si="33"/>
        <v>0</v>
      </c>
      <c r="AN54" s="381">
        <f t="shared" si="33"/>
        <v>0</v>
      </c>
      <c r="AO54" s="381">
        <f t="shared" si="33"/>
        <v>0</v>
      </c>
      <c r="AP54" s="381">
        <f t="shared" si="33"/>
        <v>0</v>
      </c>
      <c r="AQ54" s="381">
        <f t="shared" si="33"/>
        <v>2</v>
      </c>
      <c r="AR54" s="381">
        <f t="shared" si="33"/>
        <v>2</v>
      </c>
      <c r="AS54" s="381">
        <f t="shared" si="33"/>
        <v>0</v>
      </c>
      <c r="AT54" s="381">
        <f t="shared" si="33"/>
        <v>2</v>
      </c>
      <c r="AU54" s="381">
        <f t="shared" si="33"/>
        <v>3</v>
      </c>
      <c r="AV54" s="381">
        <f t="shared" si="33"/>
        <v>3</v>
      </c>
      <c r="AW54" s="381">
        <f t="shared" si="33"/>
        <v>0</v>
      </c>
      <c r="AX54" s="381">
        <f t="shared" si="33"/>
        <v>0</v>
      </c>
      <c r="AY54" s="381">
        <f t="shared" si="33"/>
        <v>0</v>
      </c>
    </row>
    <row r="55" spans="1:51" hidden="1" x14ac:dyDescent="0.25">
      <c r="A55" s="222">
        <v>6</v>
      </c>
      <c r="B55" s="223"/>
      <c r="C55" s="227" t="s">
        <v>55</v>
      </c>
      <c r="D55" s="382">
        <f>COUNTIF(C10:C36,"Sö")</f>
        <v>0</v>
      </c>
      <c r="E55" s="383"/>
      <c r="F55" s="382">
        <f>COUNTIF(E10:E36,"Sö")</f>
        <v>0</v>
      </c>
      <c r="G55" s="384"/>
      <c r="H55" s="382">
        <f>COUNTIF(G10:G36,"Sö")</f>
        <v>0</v>
      </c>
      <c r="I55" s="383"/>
      <c r="J55" s="382">
        <f>COUNTIF(I10:I36,"Sö")</f>
        <v>0</v>
      </c>
      <c r="K55" s="383"/>
      <c r="L55" s="382">
        <f>COUNTIF(K10:K36,"Sö")</f>
        <v>0</v>
      </c>
      <c r="M55" s="384"/>
      <c r="N55" s="382">
        <f>COUNTIF(M10:M36,"Sö")</f>
        <v>0</v>
      </c>
      <c r="O55" s="385"/>
      <c r="P55" s="382">
        <f>COUNTIF(O10:O36,"Sö")</f>
        <v>0</v>
      </c>
      <c r="Q55" s="384"/>
      <c r="R55" s="382">
        <f>COUNTIF(Q10:Q36,"Sö")</f>
        <v>0</v>
      </c>
      <c r="S55" s="383"/>
      <c r="T55" s="382">
        <f>COUNTIF(S10:S36,"Sö")</f>
        <v>0</v>
      </c>
      <c r="U55" s="364"/>
      <c r="V55" s="364"/>
      <c r="W55" s="364"/>
      <c r="X55" s="364"/>
      <c r="Y55" s="364"/>
      <c r="Z55" s="364"/>
      <c r="AA55" s="364"/>
      <c r="AB55" s="364"/>
      <c r="AC55" s="96"/>
      <c r="AF55" s="386">
        <f t="shared" ref="AF55:AY55" si="34">SUM(AF50:AF54)</f>
        <v>13</v>
      </c>
      <c r="AG55" s="386">
        <f t="shared" si="34"/>
        <v>6</v>
      </c>
      <c r="AH55" s="386">
        <f t="shared" si="34"/>
        <v>9</v>
      </c>
      <c r="AI55" s="386">
        <f t="shared" si="34"/>
        <v>11</v>
      </c>
      <c r="AJ55" s="386">
        <f t="shared" si="34"/>
        <v>0</v>
      </c>
      <c r="AK55" s="386">
        <f t="shared" si="34"/>
        <v>0</v>
      </c>
      <c r="AL55" s="386">
        <f t="shared" si="34"/>
        <v>6</v>
      </c>
      <c r="AM55" s="386">
        <f t="shared" si="34"/>
        <v>3</v>
      </c>
      <c r="AN55" s="386">
        <f t="shared" si="34"/>
        <v>0</v>
      </c>
      <c r="AO55" s="386">
        <f t="shared" si="34"/>
        <v>5</v>
      </c>
      <c r="AP55" s="386">
        <f t="shared" si="34"/>
        <v>6</v>
      </c>
      <c r="AQ55" s="386">
        <f t="shared" si="34"/>
        <v>7</v>
      </c>
      <c r="AR55" s="386">
        <f t="shared" si="34"/>
        <v>9</v>
      </c>
      <c r="AS55" s="386">
        <f t="shared" si="34"/>
        <v>0</v>
      </c>
      <c r="AT55" s="386">
        <f t="shared" si="34"/>
        <v>14</v>
      </c>
      <c r="AU55" s="386">
        <f t="shared" si="34"/>
        <v>15</v>
      </c>
      <c r="AV55" s="386">
        <f t="shared" si="34"/>
        <v>6</v>
      </c>
      <c r="AW55" s="386">
        <f t="shared" si="34"/>
        <v>2</v>
      </c>
      <c r="AX55" s="386">
        <f t="shared" si="34"/>
        <v>0</v>
      </c>
      <c r="AY55" s="386">
        <f t="shared" si="34"/>
        <v>0</v>
      </c>
    </row>
    <row r="56" spans="1:51" hidden="1" x14ac:dyDescent="0.25">
      <c r="A56" s="222">
        <v>7</v>
      </c>
      <c r="B56" s="223"/>
      <c r="C56" s="227" t="s">
        <v>56</v>
      </c>
      <c r="D56" s="382">
        <f>COUNTIF(C10:C36,"§Þa")</f>
        <v>0</v>
      </c>
      <c r="E56" s="383"/>
      <c r="F56" s="382">
        <f>COUNTIF(E10:E36,"§Þa")</f>
        <v>0</v>
      </c>
      <c r="G56" s="384"/>
      <c r="H56" s="382">
        <f>COUNTIF(G10:G36,"§Þa")</f>
        <v>0</v>
      </c>
      <c r="I56" s="383"/>
      <c r="J56" s="382">
        <f>COUNTIF(I10:I36,"§Þa")</f>
        <v>0</v>
      </c>
      <c r="K56" s="383"/>
      <c r="L56" s="382">
        <f>COUNTIF(K10:K36,"§Þa")</f>
        <v>0</v>
      </c>
      <c r="M56" s="384"/>
      <c r="N56" s="382">
        <f>COUNTIF(M10:M36,"§Þa")</f>
        <v>0</v>
      </c>
      <c r="O56" s="385"/>
      <c r="P56" s="382">
        <f>COUNTIF(O10:O36,"§Þa")</f>
        <v>0</v>
      </c>
      <c r="Q56" s="384"/>
      <c r="R56" s="382">
        <f>COUNTIF(Q10:Q36,"§Þa")</f>
        <v>0</v>
      </c>
      <c r="S56" s="383"/>
      <c r="T56" s="382">
        <f>COUNTIF(S10:S36,"§Þa")</f>
        <v>0</v>
      </c>
      <c r="U56" s="364"/>
      <c r="V56" s="364"/>
      <c r="W56" s="364"/>
      <c r="X56" s="364"/>
      <c r="Y56" s="364"/>
      <c r="Z56" s="364"/>
      <c r="AA56" s="364"/>
      <c r="AB56" s="364"/>
      <c r="AC56" s="96"/>
    </row>
    <row r="57" spans="1:51" hidden="1" x14ac:dyDescent="0.25">
      <c r="A57" s="222">
        <v>8</v>
      </c>
      <c r="B57" s="223"/>
      <c r="C57" s="227" t="s">
        <v>57</v>
      </c>
      <c r="D57" s="382">
        <f>COUNTIF(C10:C36,"Tin")</f>
        <v>0</v>
      </c>
      <c r="E57" s="383"/>
      <c r="F57" s="382">
        <f>COUNTIF(E10:E36,"Tin")</f>
        <v>0</v>
      </c>
      <c r="G57" s="384"/>
      <c r="H57" s="382">
        <f>COUNTIF(G10:G36,"Tin")</f>
        <v>0</v>
      </c>
      <c r="I57" s="383"/>
      <c r="J57" s="382">
        <f>COUNTIF(I10:I36,"Tin")</f>
        <v>0</v>
      </c>
      <c r="K57" s="383"/>
      <c r="L57" s="382">
        <f>COUNTIF(K10:K36,"Tin")</f>
        <v>0</v>
      </c>
      <c r="M57" s="384"/>
      <c r="N57" s="382">
        <f>COUNTIF(M10:M36,"Tin")</f>
        <v>0</v>
      </c>
      <c r="O57" s="385"/>
      <c r="P57" s="382">
        <f>COUNTIF(O10:O36,"Tin")</f>
        <v>0</v>
      </c>
      <c r="Q57" s="384"/>
      <c r="R57" s="382">
        <f>COUNTIF(Q10:Q36,"Tin")</f>
        <v>0</v>
      </c>
      <c r="S57" s="383"/>
      <c r="T57" s="382">
        <f>COUNTIF(S10:S36,"Tin")</f>
        <v>0</v>
      </c>
      <c r="U57" s="364"/>
      <c r="V57" s="364"/>
      <c r="W57" s="364"/>
      <c r="X57" s="364"/>
      <c r="Y57" s="364"/>
      <c r="Z57" s="364"/>
      <c r="AA57" s="364"/>
      <c r="AB57" s="364"/>
      <c r="AC57" s="96"/>
      <c r="AF57" s="386"/>
      <c r="AG57" s="386"/>
      <c r="AH57" s="386"/>
      <c r="AI57" s="386"/>
      <c r="AJ57" s="386"/>
      <c r="AK57" s="386"/>
      <c r="AL57" s="94"/>
      <c r="AM57" s="386"/>
      <c r="AN57" s="386"/>
      <c r="AO57" s="94"/>
      <c r="AP57" s="94"/>
      <c r="AQ57" s="94"/>
      <c r="AR57" s="386"/>
      <c r="AS57" s="386"/>
      <c r="AT57" s="386"/>
      <c r="AU57" s="386"/>
      <c r="AV57" s="94"/>
      <c r="AW57" s="386"/>
      <c r="AX57" s="386"/>
      <c r="AY57" s="386"/>
    </row>
    <row r="58" spans="1:51" hidden="1" x14ac:dyDescent="0.25">
      <c r="A58" s="222">
        <v>9</v>
      </c>
      <c r="B58" s="159"/>
      <c r="C58" s="227" t="s">
        <v>58</v>
      </c>
      <c r="D58" s="382">
        <f>COUNTIF(C10:C36,"GDNG")</f>
        <v>0</v>
      </c>
      <c r="E58" s="383"/>
      <c r="F58" s="382">
        <f>COUNTIF(E10:E36,"GDNG")</f>
        <v>0</v>
      </c>
      <c r="G58" s="384"/>
      <c r="H58" s="382">
        <f>COUNTIF(G10:G36,"GDNG")</f>
        <v>0</v>
      </c>
      <c r="I58" s="383"/>
      <c r="J58" s="382">
        <f>COUNTIF(I10:I36,"GDNG")</f>
        <v>0</v>
      </c>
      <c r="K58" s="383"/>
      <c r="L58" s="382">
        <f>COUNTIF(K10:K36,"GDNG")</f>
        <v>0</v>
      </c>
      <c r="M58" s="384"/>
      <c r="N58" s="382">
        <f>COUNTIF(M10:M36,"GDNG")</f>
        <v>0</v>
      </c>
      <c r="O58" s="385"/>
      <c r="P58" s="382">
        <f>COUNTIF(O10:O36,"GDNG")</f>
        <v>0</v>
      </c>
      <c r="Q58" s="384"/>
      <c r="R58" s="382">
        <f>COUNTIF(Q10:Q36,"GDNG")</f>
        <v>0</v>
      </c>
      <c r="S58" s="383"/>
      <c r="T58" s="382">
        <f>COUNTIF(S10:S36,"GDNG")</f>
        <v>0</v>
      </c>
      <c r="U58" s="364"/>
      <c r="V58" s="364"/>
      <c r="W58" s="364"/>
      <c r="X58" s="364"/>
      <c r="Y58" s="364"/>
      <c r="Z58" s="364"/>
      <c r="AA58" s="364"/>
      <c r="AB58" s="364"/>
      <c r="AC58" s="96"/>
    </row>
    <row r="59" spans="1:51" hidden="1" x14ac:dyDescent="0.25">
      <c r="A59" s="222">
        <v>10</v>
      </c>
      <c r="B59" s="223"/>
      <c r="C59" s="227" t="s">
        <v>85</v>
      </c>
      <c r="D59" s="382">
        <f>COUNTIF(C10:C36,"A")</f>
        <v>2</v>
      </c>
      <c r="E59" s="383"/>
      <c r="F59" s="382">
        <f>COUNTIF(E10:E36,"A")</f>
        <v>2</v>
      </c>
      <c r="G59" s="383"/>
      <c r="H59" s="382">
        <f>COUNTIF(G10:G36,"A")</f>
        <v>3</v>
      </c>
      <c r="I59" s="383"/>
      <c r="J59" s="382">
        <f>COUNTIF(I10:I36,"A")</f>
        <v>3</v>
      </c>
      <c r="K59" s="383"/>
      <c r="L59" s="382">
        <f>COUNTIF(K10:K36,"A")</f>
        <v>3</v>
      </c>
      <c r="M59" s="383"/>
      <c r="N59" s="382">
        <f>COUNTIF(M10:M36,"A")</f>
        <v>3</v>
      </c>
      <c r="O59" s="385"/>
      <c r="P59" s="382">
        <f>COUNTIF(O10:O36,"A")</f>
        <v>3</v>
      </c>
      <c r="Q59" s="383"/>
      <c r="R59" s="382">
        <f>COUNTIF(Q10:Q36,"A")</f>
        <v>3</v>
      </c>
      <c r="S59" s="383"/>
      <c r="T59" s="382">
        <f>COUNTIF(S10:S36,"A")</f>
        <v>3</v>
      </c>
      <c r="U59" s="383"/>
      <c r="V59" s="364"/>
      <c r="W59" s="364"/>
      <c r="X59" s="364"/>
      <c r="Y59" s="364"/>
      <c r="Z59" s="364"/>
      <c r="AA59" s="364"/>
      <c r="AB59" s="364"/>
      <c r="AC59" s="96"/>
    </row>
    <row r="60" spans="1:51" hidden="1" x14ac:dyDescent="0.25">
      <c r="A60" s="222">
        <v>11</v>
      </c>
      <c r="B60" s="223"/>
      <c r="C60" s="227" t="s">
        <v>43</v>
      </c>
      <c r="D60" s="382">
        <f>COUNTIF(C10:C36,"TD")</f>
        <v>0</v>
      </c>
      <c r="E60" s="383"/>
      <c r="F60" s="382">
        <f>COUNTIF(E10:E36,"TD")</f>
        <v>0</v>
      </c>
      <c r="G60" s="384"/>
      <c r="H60" s="382">
        <f>COUNTIF(G10:G36,"TD")</f>
        <v>0</v>
      </c>
      <c r="I60" s="383"/>
      <c r="J60" s="382">
        <f>COUNTIF(I10:I36,"TD")</f>
        <v>0</v>
      </c>
      <c r="K60" s="383"/>
      <c r="L60" s="382">
        <f>COUNTIF(K10:K36,"TD")</f>
        <v>0</v>
      </c>
      <c r="M60" s="384"/>
      <c r="N60" s="382">
        <f>COUNTIF(M10:M36,"TD")</f>
        <v>0</v>
      </c>
      <c r="O60" s="385"/>
      <c r="P60" s="382">
        <f>COUNTIF(O10:O36,"TD")</f>
        <v>0</v>
      </c>
      <c r="Q60" s="384"/>
      <c r="R60" s="382">
        <f>COUNTIF(Q10:Q36,"TD")</f>
        <v>0</v>
      </c>
      <c r="S60" s="383"/>
      <c r="T60" s="382">
        <f>COUNTIF(S10:S36,"TD")</f>
        <v>0</v>
      </c>
      <c r="U60" s="364"/>
      <c r="V60" s="364"/>
      <c r="W60" s="364"/>
      <c r="X60" s="364"/>
      <c r="Y60" s="364"/>
      <c r="Z60" s="364"/>
      <c r="AA60" s="364"/>
      <c r="AB60" s="364"/>
      <c r="AC60" s="96"/>
    </row>
    <row r="61" spans="1:51" hidden="1" x14ac:dyDescent="0.25">
      <c r="A61" s="222">
        <v>12</v>
      </c>
      <c r="B61" s="223"/>
      <c r="C61" s="227" t="s">
        <v>59</v>
      </c>
      <c r="D61" s="382">
        <f>COUNTIF(C10:C36,"Nh¹c")</f>
        <v>0</v>
      </c>
      <c r="E61" s="383"/>
      <c r="F61" s="382">
        <f>COUNTIF(E10:E36,"Nh¹c")</f>
        <v>0</v>
      </c>
      <c r="G61" s="384"/>
      <c r="H61" s="382">
        <f>COUNTIF(G10:G36,"Nh¹c")</f>
        <v>0</v>
      </c>
      <c r="I61" s="383"/>
      <c r="J61" s="382">
        <f>COUNTIF(I10:I36,"Nh¹c")</f>
        <v>0</v>
      </c>
      <c r="K61" s="383"/>
      <c r="L61" s="382">
        <f>COUNTIF(K10:K36,"Nh¹c")</f>
        <v>0</v>
      </c>
      <c r="M61" s="384"/>
      <c r="N61" s="382">
        <f>COUNTIF(M10:M36,"Nh¹c")</f>
        <v>0</v>
      </c>
      <c r="O61" s="385"/>
      <c r="P61" s="382">
        <f>COUNTIF(O10:O36,"Nh¹c")</f>
        <v>0</v>
      </c>
      <c r="Q61" s="384"/>
      <c r="R61" s="382">
        <f>COUNTIF(Q10:Q36,"Nh¹c")</f>
        <v>0</v>
      </c>
      <c r="S61" s="383"/>
      <c r="T61" s="382">
        <f>COUNTIF(S10:S36,"Nh¹c")</f>
        <v>0</v>
      </c>
      <c r="U61" s="364"/>
      <c r="V61" s="364"/>
      <c r="W61" s="364"/>
      <c r="X61" s="364"/>
      <c r="Y61" s="364"/>
      <c r="Z61" s="364"/>
      <c r="AA61" s="364"/>
      <c r="AB61" s="364"/>
      <c r="AC61" s="96"/>
    </row>
    <row r="62" spans="1:51" hidden="1" x14ac:dyDescent="0.25">
      <c r="A62" s="222">
        <v>13</v>
      </c>
      <c r="B62" s="223"/>
      <c r="C62" s="227" t="s">
        <v>44</v>
      </c>
      <c r="D62" s="382">
        <f>COUNTIF(C10:C36,"MT")</f>
        <v>1</v>
      </c>
      <c r="E62" s="383"/>
      <c r="F62" s="382">
        <f>COUNTIF(E10:E36,"MT")</f>
        <v>1</v>
      </c>
      <c r="G62" s="384"/>
      <c r="H62" s="382">
        <f>COUNTIF(G10:G36,"MT")</f>
        <v>0</v>
      </c>
      <c r="I62" s="383"/>
      <c r="J62" s="382">
        <f>COUNTIF(I10:I36,"MT")</f>
        <v>0</v>
      </c>
      <c r="K62" s="383"/>
      <c r="L62" s="382">
        <f>COUNTIF(K10:K36,"MT")</f>
        <v>0</v>
      </c>
      <c r="M62" s="384"/>
      <c r="N62" s="382">
        <f>COUNTIF(M10:M36,"MT")</f>
        <v>0</v>
      </c>
      <c r="O62" s="385"/>
      <c r="P62" s="382">
        <f>COUNTIF(O10:O36,"MT")</f>
        <v>0</v>
      </c>
      <c r="Q62" s="384"/>
      <c r="R62" s="382">
        <f>COUNTIF(Q10:Q36,"MT")</f>
        <v>0</v>
      </c>
      <c r="S62" s="383"/>
      <c r="T62" s="382">
        <f>COUNTIF(S10:S36,"MT")</f>
        <v>0</v>
      </c>
      <c r="U62" s="364"/>
      <c r="V62" s="364"/>
      <c r="W62" s="364"/>
      <c r="X62" s="364"/>
      <c r="Y62" s="364"/>
      <c r="Z62" s="364"/>
      <c r="AA62" s="364"/>
      <c r="AB62" s="364"/>
      <c r="AC62" s="96"/>
    </row>
    <row r="63" spans="1:51" hidden="1" x14ac:dyDescent="0.25">
      <c r="A63" s="230">
        <v>14</v>
      </c>
      <c r="B63" s="231"/>
      <c r="C63" s="235" t="s">
        <v>60</v>
      </c>
      <c r="D63" s="387">
        <f>COUNTIF(C10:C36,"H¸")</f>
        <v>0</v>
      </c>
      <c r="E63" s="388"/>
      <c r="F63" s="387">
        <f>COUNTIF(E10:E36,"H¸")</f>
        <v>0</v>
      </c>
      <c r="G63" s="389"/>
      <c r="H63" s="387">
        <f>COUNTIF(G10:G36,"H¸")</f>
        <v>0</v>
      </c>
      <c r="I63" s="388"/>
      <c r="J63" s="387">
        <f>COUNTIF(I10:I36,"H¸")</f>
        <v>0</v>
      </c>
      <c r="K63" s="388"/>
      <c r="L63" s="387">
        <f>COUNTIF(K10:K36,"H¸")</f>
        <v>0</v>
      </c>
      <c r="M63" s="389"/>
      <c r="N63" s="387">
        <f>COUNTIF(M10:M36,"H¸")</f>
        <v>0</v>
      </c>
      <c r="O63" s="390"/>
      <c r="P63" s="387">
        <f>COUNTIF(O10:O36,"H¸")</f>
        <v>0</v>
      </c>
      <c r="Q63" s="389"/>
      <c r="R63" s="387">
        <f>COUNTIF(Q10:Q36,"H")</f>
        <v>0</v>
      </c>
      <c r="S63" s="388"/>
      <c r="T63" s="387">
        <f>COUNTIF(S10:S36,"H")</f>
        <v>0</v>
      </c>
      <c r="U63" s="364"/>
      <c r="V63" s="364"/>
      <c r="W63" s="364"/>
      <c r="X63" s="364"/>
      <c r="Y63" s="364"/>
      <c r="Z63" s="364"/>
      <c r="AA63" s="364"/>
      <c r="AB63" s="364"/>
      <c r="AC63" s="96"/>
    </row>
    <row r="64" spans="1:51" hidden="1" x14ac:dyDescent="0.25">
      <c r="A64" s="180">
        <v>15</v>
      </c>
      <c r="B64" s="238"/>
      <c r="C64" s="245" t="s">
        <v>61</v>
      </c>
      <c r="D64" s="387">
        <f>COUNTIF(C10:C36,"TC")</f>
        <v>0</v>
      </c>
      <c r="E64" s="391"/>
      <c r="F64" s="387">
        <f>COUNTIF(E10:E36,"TC")</f>
        <v>0</v>
      </c>
      <c r="G64" s="392"/>
      <c r="H64" s="387">
        <f>COUNTIF(G10:G36,"TC")</f>
        <v>0</v>
      </c>
      <c r="I64" s="391"/>
      <c r="J64" s="387">
        <f>COUNTIF(I10:I36,"TC")</f>
        <v>0</v>
      </c>
      <c r="K64" s="391"/>
      <c r="L64" s="387">
        <f>COUNTIF(K10:K36,"TC")</f>
        <v>0</v>
      </c>
      <c r="M64" s="392"/>
      <c r="N64" s="387">
        <f>COUNTIF(M10:M36,"TC")</f>
        <v>0</v>
      </c>
      <c r="O64" s="393"/>
      <c r="P64" s="387">
        <f>COUNTIF(O10:O36,"TC")</f>
        <v>0</v>
      </c>
      <c r="Q64" s="392"/>
      <c r="R64" s="387">
        <f>COUNTIF(Q10:Q36,"TC")</f>
        <v>1</v>
      </c>
      <c r="S64" s="391"/>
      <c r="T64" s="387">
        <f>COUNTIF(S10:S36,"TC")</f>
        <v>2</v>
      </c>
      <c r="U64" s="364"/>
      <c r="V64" s="364"/>
      <c r="W64" s="364"/>
      <c r="X64" s="364"/>
      <c r="Y64" s="364"/>
      <c r="Z64" s="364"/>
      <c r="AA64" s="364"/>
      <c r="AB64" s="364"/>
      <c r="AC64" s="96"/>
    </row>
    <row r="65" spans="1:31" s="210" customFormat="1" hidden="1" x14ac:dyDescent="0.25">
      <c r="A65" s="241"/>
      <c r="B65" s="242"/>
      <c r="C65" s="455" t="s">
        <v>62</v>
      </c>
      <c r="D65" s="387">
        <f>COUNTIF(C10:C36,"CN")</f>
        <v>0</v>
      </c>
      <c r="E65" s="391"/>
      <c r="F65" s="387">
        <f>COUNTIF(E10:E36,"CN")</f>
        <v>0</v>
      </c>
      <c r="G65" s="392"/>
      <c r="H65" s="387">
        <f>COUNTIF(G10:G36,"CN")</f>
        <v>1</v>
      </c>
      <c r="I65" s="391"/>
      <c r="J65" s="387">
        <f>COUNTIF(I10:I36,"CN")</f>
        <v>1</v>
      </c>
      <c r="K65" s="391"/>
      <c r="L65" s="387">
        <f>COUNTIF(K10:K36,"CN")</f>
        <v>0</v>
      </c>
      <c r="M65" s="392"/>
      <c r="N65" s="387">
        <f>COUNTIF(M10:M36,"CN")</f>
        <v>0</v>
      </c>
      <c r="O65" s="393"/>
      <c r="P65" s="387">
        <f>COUNTIF(O10:O36,"CN")</f>
        <v>0</v>
      </c>
      <c r="Q65" s="392"/>
      <c r="R65" s="387">
        <f>COUNTIF(Q10:Q36,"CN")</f>
        <v>0</v>
      </c>
      <c r="S65" s="391"/>
      <c r="T65" s="387">
        <f>COUNTIF(S10:S36,"CN")</f>
        <v>0</v>
      </c>
      <c r="U65" s="364"/>
      <c r="V65" s="364"/>
      <c r="W65" s="364"/>
      <c r="X65" s="364"/>
      <c r="Y65" s="364"/>
      <c r="Z65" s="364"/>
      <c r="AA65" s="364"/>
      <c r="AB65" s="364"/>
      <c r="AC65" s="96"/>
      <c r="AE65" s="94"/>
    </row>
    <row r="66" spans="1:31" s="210" customFormat="1" hidden="1" x14ac:dyDescent="0.25">
      <c r="A66" s="358">
        <v>16</v>
      </c>
      <c r="B66" s="391" t="s">
        <v>58</v>
      </c>
      <c r="C66" s="392"/>
      <c r="D66" s="387">
        <f>COUNTIF(C10:C36,"CD")</f>
        <v>0</v>
      </c>
      <c r="E66" s="391"/>
      <c r="F66" s="387">
        <f>COUNTIF(E10:E36,"CD")</f>
        <v>0</v>
      </c>
      <c r="G66" s="392"/>
      <c r="H66" s="387">
        <f>COUNTIF(G10:G36,"CD")</f>
        <v>0</v>
      </c>
      <c r="I66" s="391"/>
      <c r="J66" s="387">
        <f>COUNTIF(I10:I36,"CD")</f>
        <v>0</v>
      </c>
      <c r="K66" s="391"/>
      <c r="L66" s="387">
        <f>COUNTIF(K10:K36,"CD")</f>
        <v>0</v>
      </c>
      <c r="M66" s="392"/>
      <c r="N66" s="387">
        <f>COUNTIF(M10:M36,"CD")</f>
        <v>0</v>
      </c>
      <c r="O66" s="393"/>
      <c r="P66" s="387">
        <f>COUNTIF(O10:O36,"CD")</f>
        <v>0</v>
      </c>
      <c r="Q66" s="392"/>
      <c r="R66" s="387">
        <f>COUNTIF(Q10:Q36,"CD")</f>
        <v>0</v>
      </c>
      <c r="S66" s="391"/>
      <c r="T66" s="387">
        <f>COUNTIF(S10:S36,"CD")</f>
        <v>0</v>
      </c>
      <c r="U66" s="364"/>
      <c r="V66" s="364"/>
      <c r="W66" s="364"/>
      <c r="X66" s="364"/>
      <c r="Y66" s="364"/>
      <c r="Z66" s="364"/>
      <c r="AA66" s="364"/>
      <c r="AB66" s="364"/>
      <c r="AC66" s="96"/>
      <c r="AE66" s="94"/>
    </row>
    <row r="67" spans="1:31" s="210" customFormat="1" hidden="1" x14ac:dyDescent="0.25">
      <c r="A67" s="369" t="s">
        <v>86</v>
      </c>
      <c r="B67" s="370"/>
      <c r="C67" s="394"/>
      <c r="D67" s="395">
        <f>SUM(D50:D66)</f>
        <v>9</v>
      </c>
      <c r="E67" s="370"/>
      <c r="F67" s="395">
        <f>SUM(F50:F66)</f>
        <v>9</v>
      </c>
      <c r="G67" s="371"/>
      <c r="H67" s="395">
        <f>SUM(H50:H66)</f>
        <v>11</v>
      </c>
      <c r="I67" s="370"/>
      <c r="J67" s="395">
        <f>SUM(J50:J66)</f>
        <v>11</v>
      </c>
      <c r="K67" s="370"/>
      <c r="L67" s="395">
        <f>SUM(L50:L66)</f>
        <v>12</v>
      </c>
      <c r="M67" s="371"/>
      <c r="N67" s="395">
        <f>SUM(N50:N66)</f>
        <v>12</v>
      </c>
      <c r="O67" s="396"/>
      <c r="P67" s="395">
        <f>SUM(P50:P66)</f>
        <v>12</v>
      </c>
      <c r="Q67" s="371"/>
      <c r="R67" s="395">
        <f>SUM(R50:R66)</f>
        <v>13</v>
      </c>
      <c r="S67" s="370"/>
      <c r="T67" s="395">
        <f>SUM(T50:T66)</f>
        <v>13</v>
      </c>
      <c r="U67" s="364"/>
      <c r="V67" s="364"/>
      <c r="W67" s="364"/>
      <c r="X67" s="364"/>
      <c r="Y67" s="364"/>
      <c r="Z67" s="364"/>
      <c r="AA67" s="364"/>
      <c r="AB67" s="364"/>
      <c r="AC67" s="96"/>
      <c r="AE67" s="94"/>
    </row>
    <row r="68" spans="1:31" hidden="1" x14ac:dyDescent="0.25"/>
    <row r="69" spans="1:31" s="210" customFormat="1" x14ac:dyDescent="0.25">
      <c r="A69" s="324"/>
      <c r="B69" s="324"/>
      <c r="C69" s="324"/>
      <c r="D69" s="324"/>
      <c r="E69" s="324"/>
      <c r="F69" s="324"/>
      <c r="G69" s="324"/>
      <c r="H69" s="324"/>
      <c r="I69" s="324"/>
      <c r="J69" s="324"/>
      <c r="K69" s="324"/>
      <c r="L69" s="324"/>
      <c r="M69" s="324"/>
      <c r="N69" s="324"/>
      <c r="O69" s="324"/>
      <c r="P69" s="324"/>
      <c r="Q69" s="324"/>
      <c r="R69" s="324"/>
      <c r="S69" s="324"/>
      <c r="T69" s="324"/>
      <c r="U69" s="144"/>
      <c r="V69" s="144"/>
      <c r="W69" s="144"/>
      <c r="X69" s="144"/>
      <c r="Y69" s="144"/>
      <c r="Z69" s="144"/>
      <c r="AA69" s="144"/>
      <c r="AB69" s="144"/>
      <c r="AC69" s="94"/>
      <c r="AE69" s="94"/>
    </row>
    <row r="70" spans="1:31" s="210" customFormat="1" x14ac:dyDescent="0.25">
      <c r="A70" s="324"/>
      <c r="B70" s="324"/>
      <c r="C70" s="324"/>
      <c r="D70" s="324"/>
      <c r="E70" s="324"/>
      <c r="F70" s="324"/>
      <c r="G70" s="324"/>
      <c r="H70" s="324"/>
      <c r="I70" s="324"/>
      <c r="J70" s="324"/>
      <c r="K70" s="324"/>
      <c r="L70" s="324"/>
      <c r="M70" s="324"/>
      <c r="N70" s="324"/>
      <c r="O70" s="324"/>
      <c r="P70" s="324"/>
      <c r="Q70" s="324"/>
      <c r="R70" s="324"/>
      <c r="S70" s="324"/>
      <c r="T70" s="324"/>
      <c r="U70" s="144"/>
      <c r="V70" s="144"/>
      <c r="W70" s="144"/>
      <c r="X70" s="144"/>
      <c r="Y70" s="144"/>
      <c r="Z70" s="144"/>
      <c r="AA70" s="144"/>
      <c r="AB70" s="144"/>
      <c r="AC70" s="94"/>
      <c r="AE70" s="94"/>
    </row>
    <row r="71" spans="1:31" s="210" customFormat="1" x14ac:dyDescent="0.25">
      <c r="A71" s="324"/>
      <c r="B71" s="324"/>
      <c r="C71" s="324"/>
      <c r="D71" s="324"/>
      <c r="E71" s="324"/>
      <c r="F71" s="324"/>
      <c r="G71" s="324"/>
      <c r="H71" s="324"/>
      <c r="I71" s="324"/>
      <c r="J71" s="324"/>
      <c r="K71" s="324"/>
      <c r="L71" s="324"/>
      <c r="M71" s="324"/>
      <c r="N71" s="324"/>
      <c r="O71" s="324"/>
      <c r="P71" s="324"/>
      <c r="Q71" s="324"/>
      <c r="R71" s="324"/>
      <c r="S71" s="324"/>
      <c r="T71" s="324"/>
      <c r="U71" s="144"/>
      <c r="V71" s="144"/>
      <c r="W71" s="144"/>
      <c r="X71" s="144"/>
      <c r="Y71" s="144"/>
      <c r="Z71" s="144"/>
      <c r="AA71" s="144"/>
      <c r="AB71" s="144"/>
      <c r="AC71" s="94"/>
      <c r="AE71" s="94"/>
    </row>
    <row r="72" spans="1:31" s="210" customFormat="1" x14ac:dyDescent="0.25">
      <c r="A72" s="324"/>
      <c r="B72" s="324"/>
      <c r="C72" s="324"/>
      <c r="D72" s="324"/>
      <c r="E72" s="324"/>
      <c r="F72" s="324"/>
      <c r="G72" s="324"/>
      <c r="H72" s="324"/>
      <c r="I72" s="324"/>
      <c r="J72" s="324"/>
      <c r="K72" s="324"/>
      <c r="L72" s="324"/>
      <c r="M72" s="324"/>
      <c r="N72" s="324"/>
      <c r="O72" s="324"/>
      <c r="P72" s="324"/>
      <c r="Q72" s="324"/>
      <c r="R72" s="324"/>
      <c r="S72" s="324"/>
      <c r="T72" s="324"/>
      <c r="U72" s="144"/>
      <c r="V72" s="144"/>
      <c r="W72" s="144"/>
      <c r="X72" s="144"/>
      <c r="Y72" s="144"/>
      <c r="Z72" s="144"/>
      <c r="AA72" s="144"/>
      <c r="AB72" s="144"/>
      <c r="AC72" s="94"/>
      <c r="AE72" s="94"/>
    </row>
    <row r="73" spans="1:31" s="210" customFormat="1" x14ac:dyDescent="0.25">
      <c r="A73" s="324"/>
      <c r="B73" s="324"/>
      <c r="C73" s="324"/>
      <c r="D73" s="324"/>
      <c r="E73" s="324"/>
      <c r="F73" s="324"/>
      <c r="G73" s="324"/>
      <c r="H73" s="324"/>
      <c r="I73" s="324"/>
      <c r="J73" s="324"/>
      <c r="K73" s="324"/>
      <c r="L73" s="324"/>
      <c r="M73" s="324"/>
      <c r="N73" s="324"/>
      <c r="O73" s="324"/>
      <c r="P73" s="324"/>
      <c r="Q73" s="324"/>
      <c r="R73" s="324"/>
      <c r="S73" s="324"/>
      <c r="T73" s="324"/>
      <c r="U73" s="144"/>
      <c r="V73" s="144"/>
      <c r="W73" s="144"/>
      <c r="X73" s="144"/>
      <c r="Y73" s="144"/>
      <c r="Z73" s="144"/>
      <c r="AA73" s="144"/>
      <c r="AB73" s="144"/>
      <c r="AC73" s="94"/>
      <c r="AE73" s="94"/>
    </row>
    <row r="74" spans="1:31" s="210" customFormat="1" x14ac:dyDescent="0.25">
      <c r="A74" s="324"/>
      <c r="B74" s="324"/>
      <c r="C74" s="324"/>
      <c r="D74" s="324"/>
      <c r="E74" s="324"/>
      <c r="F74" s="324"/>
      <c r="G74" s="324"/>
      <c r="H74" s="324"/>
      <c r="I74" s="324"/>
      <c r="J74" s="324"/>
      <c r="K74" s="324"/>
      <c r="L74" s="324"/>
      <c r="M74" s="324"/>
      <c r="N74" s="324"/>
      <c r="O74" s="324"/>
      <c r="P74" s="324"/>
      <c r="Q74" s="324"/>
      <c r="R74" s="324"/>
      <c r="S74" s="324"/>
      <c r="T74" s="324"/>
      <c r="U74" s="144"/>
      <c r="V74" s="144"/>
      <c r="W74" s="144"/>
      <c r="X74" s="144"/>
      <c r="Y74" s="144"/>
      <c r="Z74" s="144"/>
      <c r="AA74" s="144"/>
      <c r="AB74" s="144"/>
      <c r="AC74" s="94"/>
      <c r="AE74" s="94"/>
    </row>
    <row r="75" spans="1:31" s="210" customFormat="1" x14ac:dyDescent="0.25">
      <c r="A75" s="324"/>
      <c r="B75" s="324"/>
      <c r="C75" s="324"/>
      <c r="D75" s="324"/>
      <c r="E75" s="324"/>
      <c r="F75" s="324"/>
      <c r="G75" s="324"/>
      <c r="H75" s="324"/>
      <c r="I75" s="324"/>
      <c r="J75" s="324"/>
      <c r="K75" s="324"/>
      <c r="L75" s="324"/>
      <c r="M75" s="324"/>
      <c r="N75" s="324"/>
      <c r="O75" s="324"/>
      <c r="P75" s="324"/>
      <c r="Q75" s="324"/>
      <c r="R75" s="324"/>
      <c r="S75" s="324"/>
      <c r="T75" s="324"/>
      <c r="U75" s="144"/>
      <c r="V75" s="144"/>
      <c r="W75" s="144"/>
      <c r="X75" s="144"/>
      <c r="Y75" s="144"/>
      <c r="Z75" s="144"/>
      <c r="AA75" s="144"/>
      <c r="AB75" s="144"/>
      <c r="AC75" s="94"/>
      <c r="AE75" s="94"/>
    </row>
    <row r="76" spans="1:31" s="210" customFormat="1" x14ac:dyDescent="0.25">
      <c r="A76" s="324"/>
      <c r="B76" s="324"/>
      <c r="C76" s="324"/>
      <c r="D76" s="324"/>
      <c r="E76" s="324"/>
      <c r="F76" s="324"/>
      <c r="G76" s="324"/>
      <c r="H76" s="324"/>
      <c r="I76" s="324"/>
      <c r="J76" s="324"/>
      <c r="K76" s="324"/>
      <c r="L76" s="324"/>
      <c r="M76" s="324"/>
      <c r="N76" s="324"/>
      <c r="O76" s="324"/>
      <c r="P76" s="324"/>
      <c r="Q76" s="324"/>
      <c r="R76" s="324"/>
      <c r="S76" s="324"/>
      <c r="T76" s="324"/>
      <c r="U76" s="144"/>
      <c r="V76" s="144"/>
      <c r="W76" s="144"/>
      <c r="X76" s="144"/>
      <c r="Y76" s="144"/>
      <c r="Z76" s="144"/>
      <c r="AA76" s="144"/>
      <c r="AB76" s="144"/>
      <c r="AC76" s="94"/>
      <c r="AE76" s="94"/>
    </row>
    <row r="77" spans="1:31" s="210" customFormat="1" x14ac:dyDescent="0.25">
      <c r="A77" s="324"/>
      <c r="B77" s="324"/>
      <c r="C77" s="324"/>
      <c r="D77" s="324"/>
      <c r="E77" s="324"/>
      <c r="F77" s="324"/>
      <c r="G77" s="324"/>
      <c r="H77" s="324"/>
      <c r="I77" s="324"/>
      <c r="J77" s="324"/>
      <c r="K77" s="324"/>
      <c r="L77" s="324"/>
      <c r="M77" s="324"/>
      <c r="N77" s="324"/>
      <c r="O77" s="324"/>
      <c r="P77" s="324"/>
      <c r="Q77" s="324"/>
      <c r="R77" s="324"/>
      <c r="S77" s="324"/>
      <c r="T77" s="324"/>
      <c r="U77" s="144"/>
      <c r="V77" s="144"/>
      <c r="W77" s="144"/>
      <c r="X77" s="144"/>
      <c r="Y77" s="144"/>
      <c r="Z77" s="144"/>
      <c r="AA77" s="144"/>
      <c r="AB77" s="144"/>
      <c r="AC77" s="94"/>
      <c r="AE77" s="94"/>
    </row>
    <row r="78" spans="1:31" s="210" customFormat="1" x14ac:dyDescent="0.25">
      <c r="A78" s="324"/>
      <c r="B78" s="324"/>
      <c r="C78" s="324"/>
      <c r="D78" s="324"/>
      <c r="E78" s="324"/>
      <c r="F78" s="324"/>
      <c r="G78" s="324"/>
      <c r="H78" s="324"/>
      <c r="I78" s="324"/>
      <c r="J78" s="324"/>
      <c r="K78" s="324"/>
      <c r="L78" s="324"/>
      <c r="M78" s="324"/>
      <c r="N78" s="324"/>
      <c r="O78" s="324"/>
      <c r="P78" s="324"/>
      <c r="Q78" s="324"/>
      <c r="R78" s="324"/>
      <c r="S78" s="324"/>
      <c r="T78" s="324"/>
      <c r="U78" s="144"/>
      <c r="V78" s="144"/>
      <c r="W78" s="144"/>
      <c r="X78" s="144"/>
      <c r="Y78" s="144"/>
      <c r="Z78" s="144"/>
      <c r="AA78" s="144"/>
      <c r="AB78" s="144"/>
      <c r="AC78" s="94"/>
      <c r="AE78" s="94"/>
    </row>
  </sheetData>
  <mergeCells count="39">
    <mergeCell ref="A3:AC3"/>
    <mergeCell ref="O4:AC4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AB8"/>
    <mergeCell ref="AC6:AC9"/>
    <mergeCell ref="C7:D7"/>
    <mergeCell ref="E7:F7"/>
    <mergeCell ref="G7:H7"/>
    <mergeCell ref="S7:T7"/>
    <mergeCell ref="C8:D8"/>
    <mergeCell ref="E8:F8"/>
    <mergeCell ref="G8:H8"/>
    <mergeCell ref="I8:J8"/>
    <mergeCell ref="K8:L8"/>
    <mergeCell ref="M8:N8"/>
    <mergeCell ref="O8:P8"/>
    <mergeCell ref="Q8:R8"/>
    <mergeCell ref="I7:J7"/>
    <mergeCell ref="K7:L7"/>
    <mergeCell ref="M7:N7"/>
    <mergeCell ref="O7:P7"/>
    <mergeCell ref="Q7:R7"/>
    <mergeCell ref="A30:A33"/>
    <mergeCell ref="C34:AC36"/>
    <mergeCell ref="T49:U49"/>
    <mergeCell ref="S8:T8"/>
    <mergeCell ref="A10:A13"/>
    <mergeCell ref="A14:A17"/>
    <mergeCell ref="A18:A21"/>
    <mergeCell ref="A22:A25"/>
    <mergeCell ref="A26:A29"/>
  </mergeCells>
  <pageMargins left="0.5" right="0.25" top="0.25" bottom="0.25" header="0" footer="0"/>
  <pageSetup paperSize="9" scale="90" orientation="landscape" r:id="rId1"/>
  <headerFooter alignWithMargins="0"/>
  <colBreaks count="1" manualBreakCount="1">
    <brk id="2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2"/>
  <sheetViews>
    <sheetView zoomScaleNormal="100" workbookViewId="0">
      <selection activeCell="E95" sqref="E95"/>
    </sheetView>
  </sheetViews>
  <sheetFormatPr defaultColWidth="7" defaultRowHeight="21" customHeight="1" x14ac:dyDescent="0.2"/>
  <cols>
    <col min="1" max="1" width="6" style="22" customWidth="1"/>
    <col min="2" max="2" width="3.5703125" style="22" customWidth="1"/>
    <col min="3" max="3" width="6.5703125" style="27" bestFit="1" customWidth="1"/>
    <col min="4" max="4" width="9" style="26" customWidth="1"/>
    <col min="5" max="5" width="4.7109375" style="28" customWidth="1"/>
    <col min="6" max="6" width="9" style="26" customWidth="1"/>
    <col min="7" max="7" width="4.7109375" style="27" customWidth="1"/>
    <col min="8" max="8" width="9" style="26" customWidth="1"/>
    <col min="9" max="9" width="4.7109375" style="27" customWidth="1"/>
    <col min="10" max="10" width="9" style="26" customWidth="1"/>
    <col min="11" max="11" width="4.7109375" style="27" customWidth="1"/>
    <col min="12" max="12" width="9" style="26" customWidth="1"/>
    <col min="13" max="13" width="6" style="27" customWidth="1"/>
    <col min="14" max="14" width="9.42578125" style="26" customWidth="1"/>
    <col min="15" max="28" width="7" style="22" customWidth="1"/>
    <col min="29" max="29" width="7.85546875" style="22" customWidth="1"/>
    <col min="30" max="16384" width="7" style="22"/>
  </cols>
  <sheetData>
    <row r="2" spans="1:14" s="2" customFormat="1" ht="21" customHeight="1" x14ac:dyDescent="0.25">
      <c r="A2" s="530" t="s">
        <v>214</v>
      </c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</row>
    <row r="3" spans="1:14" s="2" customFormat="1" ht="21" customHeight="1" x14ac:dyDescent="0.25">
      <c r="B3" s="11" t="s">
        <v>107</v>
      </c>
      <c r="C3" s="28"/>
      <c r="D3" s="29"/>
      <c r="E3" s="28"/>
      <c r="F3" s="29"/>
      <c r="G3" s="28"/>
      <c r="H3" s="29"/>
      <c r="I3" s="30" t="str">
        <f>'TKB SANG'!O4</f>
        <v>Thực hiện từ ngày 05/4/2021</v>
      </c>
      <c r="J3" s="29"/>
      <c r="K3" s="28"/>
      <c r="L3" s="29"/>
      <c r="M3" s="28"/>
      <c r="N3" s="29"/>
    </row>
    <row r="4" spans="1:14" s="15" customFormat="1" ht="21" customHeight="1" x14ac:dyDescent="0.25">
      <c r="A4" s="536" t="s">
        <v>25</v>
      </c>
      <c r="B4" s="537"/>
      <c r="C4" s="534" t="s">
        <v>90</v>
      </c>
      <c r="D4" s="535"/>
      <c r="E4" s="534" t="s">
        <v>91</v>
      </c>
      <c r="F4" s="535"/>
      <c r="G4" s="534" t="s">
        <v>92</v>
      </c>
      <c r="H4" s="535"/>
      <c r="I4" s="534" t="s">
        <v>93</v>
      </c>
      <c r="J4" s="535"/>
      <c r="K4" s="534" t="s">
        <v>94</v>
      </c>
      <c r="L4" s="535"/>
      <c r="M4" s="534" t="s">
        <v>95</v>
      </c>
      <c r="N4" s="535"/>
    </row>
    <row r="5" spans="1:14" s="2" customFormat="1" ht="21" customHeight="1" x14ac:dyDescent="0.25">
      <c r="A5" s="531" t="s">
        <v>96</v>
      </c>
      <c r="B5" s="16">
        <v>1</v>
      </c>
      <c r="C5" s="31" t="str">
        <f>'TKB SANG'!$C10</f>
        <v>CC</v>
      </c>
      <c r="D5" s="32" t="str">
        <f>'TKB SANG'!$D10</f>
        <v>Vũ</v>
      </c>
      <c r="E5" s="31" t="str">
        <f>'TKB SANG'!C15</f>
        <v>Đ</v>
      </c>
      <c r="F5" s="32" t="str">
        <f>'TKB SANG'!D15</f>
        <v>Hoàng</v>
      </c>
      <c r="G5" s="31" t="str">
        <f>'TKB SANG'!$C20</f>
        <v>S</v>
      </c>
      <c r="H5" s="32" t="str">
        <f>'TKB SANG'!$D20</f>
        <v>Bích</v>
      </c>
      <c r="I5" s="31" t="str">
        <f>'TKB SANG'!$C25</f>
        <v>A</v>
      </c>
      <c r="J5" s="32" t="str">
        <f>'TKB SANG'!$D25</f>
        <v>Dương</v>
      </c>
      <c r="K5" s="31" t="str">
        <f>'TKB SANG'!$C30</f>
        <v>T</v>
      </c>
      <c r="L5" s="32" t="str">
        <f>'TKB SANG'!$D30</f>
        <v>Vũ</v>
      </c>
      <c r="M5" s="31" t="str">
        <f>'TKB SANG'!$C35</f>
        <v>V</v>
      </c>
      <c r="N5" s="32" t="str">
        <f>'TKB SANG'!$D35</f>
        <v>K.Trang</v>
      </c>
    </row>
    <row r="6" spans="1:14" s="2" customFormat="1" ht="21" customHeight="1" x14ac:dyDescent="0.25">
      <c r="A6" s="532"/>
      <c r="B6" s="17">
        <v>2</v>
      </c>
      <c r="C6" s="33" t="str">
        <f>'TKB SANG'!$C11</f>
        <v>KNS</v>
      </c>
      <c r="D6" s="34" t="str">
        <f>'TKB SANG'!$D11</f>
        <v>TT</v>
      </c>
      <c r="E6" s="33" t="str">
        <f>'TKB SANG'!C16</f>
        <v>T</v>
      </c>
      <c r="F6" s="34" t="str">
        <f>'TKB SANG'!D16</f>
        <v>Vũ</v>
      </c>
      <c r="G6" s="33" t="str">
        <f>'TKB SANG'!$C21</f>
        <v>CD</v>
      </c>
      <c r="H6" s="34" t="str">
        <f>'TKB SANG'!$D21</f>
        <v>Bích</v>
      </c>
      <c r="I6" s="33" t="str">
        <f>'TKB SANG'!$C26</f>
        <v>Tin</v>
      </c>
      <c r="J6" s="34" t="str">
        <f>'TKB SANG'!$D26</f>
        <v>Tùng</v>
      </c>
      <c r="K6" s="33" t="str">
        <f>'TKB SANG'!$C31</f>
        <v>T</v>
      </c>
      <c r="L6" s="34" t="str">
        <f>'TKB SANG'!$D31</f>
        <v>Vũ</v>
      </c>
      <c r="M6" s="33" t="str">
        <f>'TKB SANG'!$C36</f>
        <v>V</v>
      </c>
      <c r="N6" s="34" t="str">
        <f>'TKB SANG'!$D36</f>
        <v>K.Trang</v>
      </c>
    </row>
    <row r="7" spans="1:14" s="2" customFormat="1" ht="21" customHeight="1" x14ac:dyDescent="0.25">
      <c r="A7" s="532"/>
      <c r="B7" s="17">
        <v>3</v>
      </c>
      <c r="C7" s="33" t="str">
        <f>'TKB SANG'!$C12</f>
        <v>CN</v>
      </c>
      <c r="D7" s="34" t="str">
        <f>'TKB SANG'!$D12</f>
        <v>Bình</v>
      </c>
      <c r="E7" s="33" t="str">
        <f>'TKB SANG'!C17</f>
        <v>T</v>
      </c>
      <c r="F7" s="34" t="str">
        <f>'TKB SANG'!D17</f>
        <v>Vũ</v>
      </c>
      <c r="G7" s="33" t="str">
        <f>'TKB SANG'!$C22</f>
        <v>CN</v>
      </c>
      <c r="H7" s="34" t="str">
        <f>'TKB SANG'!$D22</f>
        <v>Bình</v>
      </c>
      <c r="I7" s="33" t="str">
        <f>'TKB SANG'!$C27</f>
        <v>TD</v>
      </c>
      <c r="J7" s="34" t="str">
        <f>'TKB SANG'!$D27</f>
        <v>Đính</v>
      </c>
      <c r="K7" s="33" t="str">
        <f>'TKB SANG'!$C32</f>
        <v>V</v>
      </c>
      <c r="L7" s="34" t="str">
        <f>'TKB SANG'!$D32</f>
        <v>K.Trang</v>
      </c>
      <c r="M7" s="33" t="str">
        <f>'TKB SANG'!$C37</f>
        <v>A</v>
      </c>
      <c r="N7" s="34" t="str">
        <f>'TKB SANG'!$D37</f>
        <v>Dương</v>
      </c>
    </row>
    <row r="8" spans="1:14" s="2" customFormat="1" ht="21" customHeight="1" x14ac:dyDescent="0.25">
      <c r="A8" s="532"/>
      <c r="B8" s="17">
        <v>4</v>
      </c>
      <c r="C8" s="33" t="str">
        <f>'TKB SANG'!$C13</f>
        <v>V</v>
      </c>
      <c r="D8" s="34" t="str">
        <f>'TKB SANG'!$D13</f>
        <v>K.Trang</v>
      </c>
      <c r="E8" s="33" t="str">
        <f>'TKB SANG'!C18</f>
        <v>TD</v>
      </c>
      <c r="F8" s="34" t="str">
        <f>'TKB SANG'!D18</f>
        <v>Đính</v>
      </c>
      <c r="G8" s="33" t="str">
        <f>'TKB SANG'!$C23</f>
        <v>L</v>
      </c>
      <c r="H8" s="34" t="str">
        <f>'TKB SANG'!$D23</f>
        <v>Thắng</v>
      </c>
      <c r="I8" s="33"/>
      <c r="J8" s="34"/>
      <c r="K8" s="33" t="str">
        <f>'TKB SANG'!$C33</f>
        <v>Tin</v>
      </c>
      <c r="L8" s="34" t="str">
        <f>'TKB SANG'!$D33</f>
        <v>Tùng</v>
      </c>
      <c r="M8" s="33" t="str">
        <f>'TKB SANG'!$C38</f>
        <v>SV</v>
      </c>
      <c r="N8" s="34" t="str">
        <f>'TKB SANG'!$D38</f>
        <v>Hoàng</v>
      </c>
    </row>
    <row r="9" spans="1:14" s="2" customFormat="1" ht="21" customHeight="1" x14ac:dyDescent="0.25">
      <c r="A9" s="533"/>
      <c r="B9" s="18">
        <v>5</v>
      </c>
      <c r="C9" s="35" t="str">
        <f>'TKB SANG'!$C14</f>
        <v>SH</v>
      </c>
      <c r="D9" s="36" t="str">
        <f>'TKB SANG'!$D14</f>
        <v>Vũ</v>
      </c>
      <c r="E9" s="35" t="str">
        <f>'TKB SANG'!C19</f>
        <v>A</v>
      </c>
      <c r="F9" s="36" t="str">
        <f>'TKB SANG'!D19</f>
        <v>Dương</v>
      </c>
      <c r="G9" s="35">
        <f>'TKB SANG'!$C24</f>
        <v>0</v>
      </c>
      <c r="H9" s="36">
        <f>'TKB SANG'!$D24</f>
        <v>0</v>
      </c>
      <c r="I9" s="35"/>
      <c r="J9" s="36"/>
      <c r="K9" s="35" t="str">
        <f>'TKB SANG'!$C34</f>
        <v>SV</v>
      </c>
      <c r="L9" s="36" t="str">
        <f>'TKB SANG'!$D34</f>
        <v>Hoàng</v>
      </c>
      <c r="M9" s="35">
        <f>'TKB SANG'!$C39</f>
        <v>0</v>
      </c>
      <c r="N9" s="36">
        <f>'TKB SANG'!$D39</f>
        <v>0</v>
      </c>
    </row>
    <row r="10" spans="1:14" s="2" customFormat="1" ht="21" customHeight="1" x14ac:dyDescent="0.25">
      <c r="A10" s="531" t="s">
        <v>97</v>
      </c>
      <c r="B10" s="23">
        <v>1</v>
      </c>
      <c r="C10" s="97" t="e">
        <f>#REF!</f>
        <v>#REF!</v>
      </c>
      <c r="D10" s="97" t="e">
        <f>#REF!</f>
        <v>#REF!</v>
      </c>
      <c r="E10" s="97" t="e">
        <f>#REF!</f>
        <v>#REF!</v>
      </c>
      <c r="F10" s="97" t="e">
        <f>#REF!</f>
        <v>#REF!</v>
      </c>
      <c r="G10" s="97" t="e">
        <f>#REF!</f>
        <v>#REF!</v>
      </c>
      <c r="H10" s="97" t="e">
        <f>#REF!</f>
        <v>#REF!</v>
      </c>
      <c r="I10" s="97" t="e">
        <f>#REF!</f>
        <v>#REF!</v>
      </c>
      <c r="J10" s="97" t="e">
        <f>#REF!</f>
        <v>#REF!</v>
      </c>
      <c r="K10" s="97" t="e">
        <f>#REF!</f>
        <v>#REF!</v>
      </c>
      <c r="L10" s="97" t="e">
        <f>#REF!</f>
        <v>#REF!</v>
      </c>
      <c r="M10" s="97" t="e">
        <f>#REF!</f>
        <v>#REF!</v>
      </c>
      <c r="N10" s="138" t="e">
        <f>#REF!</f>
        <v>#REF!</v>
      </c>
    </row>
    <row r="11" spans="1:14" s="2" customFormat="1" ht="21" customHeight="1" x14ac:dyDescent="0.25">
      <c r="A11" s="532"/>
      <c r="B11" s="17">
        <v>2</v>
      </c>
      <c r="C11" s="137" t="e">
        <f>#REF!</f>
        <v>#REF!</v>
      </c>
      <c r="D11" s="137" t="e">
        <f>#REF!</f>
        <v>#REF!</v>
      </c>
      <c r="E11" s="137" t="e">
        <f>#REF!</f>
        <v>#REF!</v>
      </c>
      <c r="F11" s="137" t="e">
        <f>#REF!</f>
        <v>#REF!</v>
      </c>
      <c r="G11" s="137" t="e">
        <f>#REF!</f>
        <v>#REF!</v>
      </c>
      <c r="H11" s="137" t="e">
        <f>#REF!</f>
        <v>#REF!</v>
      </c>
      <c r="I11" s="137" t="e">
        <f>#REF!</f>
        <v>#REF!</v>
      </c>
      <c r="J11" s="137" t="e">
        <f>#REF!</f>
        <v>#REF!</v>
      </c>
      <c r="K11" s="137" t="e">
        <f>#REF!</f>
        <v>#REF!</v>
      </c>
      <c r="L11" s="137" t="e">
        <f>#REF!</f>
        <v>#REF!</v>
      </c>
      <c r="M11" s="137" t="e">
        <f>#REF!</f>
        <v>#REF!</v>
      </c>
      <c r="N11" s="139" t="e">
        <f>#REF!</f>
        <v>#REF!</v>
      </c>
    </row>
    <row r="12" spans="1:14" s="2" customFormat="1" ht="21" customHeight="1" x14ac:dyDescent="0.25">
      <c r="A12" s="533"/>
      <c r="B12" s="18">
        <v>3</v>
      </c>
      <c r="C12" s="136" t="e">
        <f>#REF!</f>
        <v>#REF!</v>
      </c>
      <c r="D12" s="137" t="e">
        <f>#REF!</f>
        <v>#REF!</v>
      </c>
      <c r="E12" s="136" t="e">
        <f>#REF!</f>
        <v>#REF!</v>
      </c>
      <c r="F12" s="137" t="e">
        <f>#REF!</f>
        <v>#REF!</v>
      </c>
      <c r="G12" s="137" t="e">
        <f>#REF!</f>
        <v>#REF!</v>
      </c>
      <c r="H12" s="137" t="e">
        <f>#REF!</f>
        <v>#REF!</v>
      </c>
      <c r="I12" s="137" t="e">
        <f>#REF!</f>
        <v>#REF!</v>
      </c>
      <c r="J12" s="136" t="e">
        <f>#REF!</f>
        <v>#REF!</v>
      </c>
      <c r="K12" s="137" t="e">
        <f>#REF!</f>
        <v>#REF!</v>
      </c>
      <c r="L12" s="137" t="e">
        <f>#REF!</f>
        <v>#REF!</v>
      </c>
      <c r="M12" s="140" t="e">
        <f>#REF!</f>
        <v>#REF!</v>
      </c>
      <c r="N12" s="136" t="e">
        <f>#REF!</f>
        <v>#REF!</v>
      </c>
    </row>
    <row r="13" spans="1:14" s="2" customFormat="1" ht="21" customHeight="1" x14ac:dyDescent="0.25">
      <c r="A13" s="24"/>
      <c r="B13" s="4"/>
      <c r="C13" s="37"/>
      <c r="D13" s="99"/>
      <c r="E13" s="37"/>
      <c r="F13" s="99"/>
      <c r="G13" s="100"/>
      <c r="H13" s="99"/>
      <c r="I13" s="100"/>
      <c r="J13" s="38"/>
      <c r="K13" s="100"/>
      <c r="L13" s="99"/>
      <c r="M13" s="37"/>
      <c r="N13" s="38"/>
    </row>
    <row r="14" spans="1:14" s="2" customFormat="1" ht="21" customHeight="1" x14ac:dyDescent="0.25">
      <c r="A14" s="530" t="s">
        <v>214</v>
      </c>
      <c r="B14" s="530"/>
      <c r="C14" s="530"/>
      <c r="D14" s="530"/>
      <c r="E14" s="530"/>
      <c r="F14" s="530"/>
      <c r="G14" s="530"/>
      <c r="H14" s="530"/>
      <c r="I14" s="530"/>
      <c r="J14" s="530"/>
      <c r="K14" s="530"/>
      <c r="L14" s="530"/>
      <c r="M14" s="530"/>
      <c r="N14" s="530"/>
    </row>
    <row r="15" spans="1:14" s="2" customFormat="1" ht="21" customHeight="1" x14ac:dyDescent="0.25">
      <c r="B15" s="10" t="s">
        <v>108</v>
      </c>
      <c r="C15" s="28"/>
      <c r="D15" s="29"/>
      <c r="E15" s="28"/>
      <c r="F15" s="29"/>
      <c r="G15" s="28"/>
      <c r="H15" s="29"/>
      <c r="I15" s="30" t="str">
        <f>$I$3</f>
        <v>Thực hiện từ ngày 05/4/2021</v>
      </c>
      <c r="J15" s="29"/>
      <c r="K15" s="28"/>
      <c r="L15" s="29"/>
      <c r="M15" s="28"/>
      <c r="N15" s="29"/>
    </row>
    <row r="16" spans="1:14" s="15" customFormat="1" ht="21" customHeight="1" x14ac:dyDescent="0.25">
      <c r="A16" s="536" t="s">
        <v>25</v>
      </c>
      <c r="B16" s="537"/>
      <c r="C16" s="534" t="s">
        <v>90</v>
      </c>
      <c r="D16" s="535"/>
      <c r="E16" s="534" t="s">
        <v>91</v>
      </c>
      <c r="F16" s="535"/>
      <c r="G16" s="534" t="s">
        <v>92</v>
      </c>
      <c r="H16" s="535"/>
      <c r="I16" s="534" t="s">
        <v>93</v>
      </c>
      <c r="J16" s="535"/>
      <c r="K16" s="534" t="s">
        <v>94</v>
      </c>
      <c r="L16" s="535"/>
      <c r="M16" s="534" t="s">
        <v>95</v>
      </c>
      <c r="N16" s="535"/>
    </row>
    <row r="17" spans="1:14" s="2" customFormat="1" ht="21" customHeight="1" x14ac:dyDescent="0.25">
      <c r="A17" s="531" t="s">
        <v>96</v>
      </c>
      <c r="B17" s="16">
        <v>1</v>
      </c>
      <c r="C17" s="31" t="str">
        <f>'TKB SANG'!$E10</f>
        <v>CC</v>
      </c>
      <c r="D17" s="32" t="str">
        <f>'TKB SANG'!$F10</f>
        <v>Lan</v>
      </c>
      <c r="E17" s="31" t="str">
        <f>'TKB SANG'!$E15</f>
        <v>A</v>
      </c>
      <c r="F17" s="32" t="str">
        <f>'TKB SANG'!$F15</f>
        <v>Vinh</v>
      </c>
      <c r="G17" s="31" t="str">
        <f>'TKB SANG'!$E20</f>
        <v>V</v>
      </c>
      <c r="H17" s="32" t="str">
        <f>'TKB SANG'!$F20</f>
        <v>Bình</v>
      </c>
      <c r="I17" s="31" t="str">
        <f>'TKB SANG'!$E25</f>
        <v>TD</v>
      </c>
      <c r="J17" s="32" t="str">
        <f>'TKB SANG'!$F25</f>
        <v>T.Hà</v>
      </c>
      <c r="K17" s="31" t="str">
        <f>'TKB SANG'!$E30</f>
        <v>T</v>
      </c>
      <c r="L17" s="32" t="str">
        <f>'TKB SANG'!$F30</f>
        <v>Lan</v>
      </c>
      <c r="M17" s="31" t="str">
        <f>'TKB SANG'!$E35</f>
        <v>V</v>
      </c>
      <c r="N17" s="32" t="str">
        <f>'TKB SANG'!$F35</f>
        <v>Bình</v>
      </c>
    </row>
    <row r="18" spans="1:14" s="2" customFormat="1" ht="21" customHeight="1" x14ac:dyDescent="0.25">
      <c r="A18" s="532"/>
      <c r="B18" s="17">
        <v>2</v>
      </c>
      <c r="C18" s="33" t="str">
        <f>'TKB SANG'!$E11</f>
        <v>SH</v>
      </c>
      <c r="D18" s="34" t="str">
        <f>'TKB SANG'!$F11</f>
        <v>Lan</v>
      </c>
      <c r="E18" s="33" t="str">
        <f>'TKB SANG'!$E16</f>
        <v>Tin</v>
      </c>
      <c r="F18" s="34" t="str">
        <f>'TKB SANG'!$F16</f>
        <v>Tùng</v>
      </c>
      <c r="G18" s="33" t="str">
        <f>'TKB SANG'!$E21</f>
        <v>CN</v>
      </c>
      <c r="H18" s="34" t="str">
        <f>'TKB SANG'!$F21</f>
        <v>Bình</v>
      </c>
      <c r="I18" s="33" t="str">
        <f>'TKB SANG'!$E26</f>
        <v>T</v>
      </c>
      <c r="J18" s="34" t="str">
        <f>'TKB SANG'!$F26</f>
        <v>Lan</v>
      </c>
      <c r="K18" s="33" t="str">
        <f>'TKB SANG'!$E31</f>
        <v>Tin</v>
      </c>
      <c r="L18" s="34" t="str">
        <f>'TKB SANG'!$F31</f>
        <v>Tùng</v>
      </c>
      <c r="M18" s="33" t="str">
        <f>'TKB SANG'!$E36</f>
        <v>V</v>
      </c>
      <c r="N18" s="34" t="str">
        <f>'TKB SANG'!$F36</f>
        <v>Bình</v>
      </c>
    </row>
    <row r="19" spans="1:14" s="2" customFormat="1" ht="21" customHeight="1" x14ac:dyDescent="0.25">
      <c r="A19" s="532"/>
      <c r="B19" s="17">
        <v>3</v>
      </c>
      <c r="C19" s="33" t="str">
        <f>'TKB SANG'!$E12</f>
        <v>T</v>
      </c>
      <c r="D19" s="34" t="str">
        <f>'TKB SANG'!$F12</f>
        <v>Lan</v>
      </c>
      <c r="E19" s="33" t="str">
        <f>'TKB SANG'!$E17</f>
        <v>S</v>
      </c>
      <c r="F19" s="34" t="str">
        <f>'TKB SANG'!$F17</f>
        <v>Bích</v>
      </c>
      <c r="G19" s="33" t="str">
        <f>'TKB SANG'!$E22</f>
        <v>CD</v>
      </c>
      <c r="H19" s="34" t="str">
        <f>'TKB SANG'!$F22</f>
        <v>Bích</v>
      </c>
      <c r="I19" s="33" t="str">
        <f>'TKB SANG'!$E27</f>
        <v>SV</v>
      </c>
      <c r="J19" s="34" t="str">
        <f>'TKB SANG'!$F27</f>
        <v>Hoàng</v>
      </c>
      <c r="K19" s="33" t="str">
        <f>'TKB SANG'!$E32</f>
        <v>L</v>
      </c>
      <c r="L19" s="34" t="str">
        <f>'TKB SANG'!$F32</f>
        <v>Thắng</v>
      </c>
      <c r="M19" s="33" t="str">
        <f>'TKB SANG'!$E37</f>
        <v>SV</v>
      </c>
      <c r="N19" s="34" t="str">
        <f>'TKB SANG'!$F37</f>
        <v>Hoàng</v>
      </c>
    </row>
    <row r="20" spans="1:14" s="2" customFormat="1" ht="21" customHeight="1" x14ac:dyDescent="0.25">
      <c r="A20" s="532"/>
      <c r="B20" s="17">
        <v>4</v>
      </c>
      <c r="C20" s="33" t="str">
        <f>'TKB SANG'!$E13</f>
        <v>V</v>
      </c>
      <c r="D20" s="34" t="str">
        <f>'TKB SANG'!$F13</f>
        <v>Bình</v>
      </c>
      <c r="E20" s="33" t="str">
        <f>'TKB SANG'!$E18</f>
        <v>Đ</v>
      </c>
      <c r="F20" s="34" t="str">
        <f>'TKB SANG'!$F18</f>
        <v>Hoàng</v>
      </c>
      <c r="G20" s="33" t="str">
        <f>'TKB SANG'!$E23</f>
        <v>A</v>
      </c>
      <c r="H20" s="34" t="str">
        <f>'TKB SANG'!$F23</f>
        <v>Vinh</v>
      </c>
      <c r="I20" s="33"/>
      <c r="J20" s="34"/>
      <c r="K20" s="33" t="str">
        <f>'TKB SANG'!$E33</f>
        <v>TD</v>
      </c>
      <c r="L20" s="34" t="str">
        <f>'TKB SANG'!$F33</f>
        <v>T.Hà</v>
      </c>
      <c r="M20" s="33" t="str">
        <f>'TKB SANG'!$E38</f>
        <v>A</v>
      </c>
      <c r="N20" s="34" t="str">
        <f>'TKB SANG'!$F38</f>
        <v>Vinh</v>
      </c>
    </row>
    <row r="21" spans="1:14" s="2" customFormat="1" ht="21" customHeight="1" x14ac:dyDescent="0.25">
      <c r="A21" s="533"/>
      <c r="B21" s="18">
        <v>5</v>
      </c>
      <c r="C21" s="35" t="str">
        <f>'TKB SANG'!$E14</f>
        <v>CN</v>
      </c>
      <c r="D21" s="36" t="str">
        <f>'TKB SANG'!$F14</f>
        <v>Bình</v>
      </c>
      <c r="E21" s="35" t="str">
        <f>'TKB SANG'!$E19</f>
        <v>T</v>
      </c>
      <c r="F21" s="36" t="str">
        <f>'TKB SANG'!$F19</f>
        <v>Lan</v>
      </c>
      <c r="G21" s="35">
        <f>'TKB SANG'!$E24</f>
        <v>0</v>
      </c>
      <c r="H21" s="36">
        <f>'TKB SANG'!$F24</f>
        <v>0</v>
      </c>
      <c r="I21" s="35"/>
      <c r="J21" s="36"/>
      <c r="K21" s="35" t="str">
        <f>'TKB SANG'!$E34</f>
        <v>A*</v>
      </c>
      <c r="L21" s="36" t="str">
        <f>'TKB SANG'!$F34</f>
        <v>Vinh</v>
      </c>
      <c r="M21" s="35">
        <f>'TKB SANG'!$E39</f>
        <v>0</v>
      </c>
      <c r="N21" s="36">
        <f>'TKB SANG'!$F39</f>
        <v>0</v>
      </c>
    </row>
    <row r="22" spans="1:14" s="2" customFormat="1" ht="21" customHeight="1" x14ac:dyDescent="0.25">
      <c r="A22" s="531" t="s">
        <v>97</v>
      </c>
      <c r="B22" s="23">
        <v>1</v>
      </c>
      <c r="C22" s="97" t="e">
        <f>#REF!</f>
        <v>#REF!</v>
      </c>
      <c r="D22" s="97" t="e">
        <f>#REF!</f>
        <v>#REF!</v>
      </c>
      <c r="E22" s="97" t="e">
        <f>#REF!</f>
        <v>#REF!</v>
      </c>
      <c r="F22" s="97" t="e">
        <f>#REF!</f>
        <v>#REF!</v>
      </c>
      <c r="G22" s="97" t="e">
        <f>#REF!</f>
        <v>#REF!</v>
      </c>
      <c r="H22" s="97" t="e">
        <f>#REF!</f>
        <v>#REF!</v>
      </c>
      <c r="I22" s="97" t="e">
        <f>#REF!</f>
        <v>#REF!</v>
      </c>
      <c r="J22" s="97" t="e">
        <f>#REF!</f>
        <v>#REF!</v>
      </c>
      <c r="K22" s="97" t="e">
        <f>#REF!</f>
        <v>#REF!</v>
      </c>
      <c r="L22" s="97" t="e">
        <f>#REF!</f>
        <v>#REF!</v>
      </c>
      <c r="M22" s="97"/>
      <c r="N22" s="138"/>
    </row>
    <row r="23" spans="1:14" s="2" customFormat="1" ht="21" customHeight="1" x14ac:dyDescent="0.25">
      <c r="A23" s="532"/>
      <c r="B23" s="17">
        <v>2</v>
      </c>
      <c r="C23" s="137" t="e">
        <f>#REF!</f>
        <v>#REF!</v>
      </c>
      <c r="D23" s="137" t="e">
        <f>#REF!</f>
        <v>#REF!</v>
      </c>
      <c r="E23" s="137" t="e">
        <f>#REF!</f>
        <v>#REF!</v>
      </c>
      <c r="F23" s="137" t="e">
        <f>#REF!</f>
        <v>#REF!</v>
      </c>
      <c r="G23" s="137" t="e">
        <f>#REF!</f>
        <v>#REF!</v>
      </c>
      <c r="H23" s="137" t="e">
        <f>#REF!</f>
        <v>#REF!</v>
      </c>
      <c r="I23" s="137" t="e">
        <f>#REF!</f>
        <v>#REF!</v>
      </c>
      <c r="J23" s="137" t="e">
        <f>#REF!</f>
        <v>#REF!</v>
      </c>
      <c r="K23" s="137" t="e">
        <f>#REF!</f>
        <v>#REF!</v>
      </c>
      <c r="L23" s="137" t="e">
        <f>#REF!</f>
        <v>#REF!</v>
      </c>
      <c r="M23" s="137"/>
      <c r="N23" s="139"/>
    </row>
    <row r="24" spans="1:14" s="2" customFormat="1" ht="21" customHeight="1" x14ac:dyDescent="0.25">
      <c r="A24" s="533"/>
      <c r="B24" s="18">
        <v>3</v>
      </c>
      <c r="C24" s="136" t="e">
        <f>#REF!</f>
        <v>#REF!</v>
      </c>
      <c r="D24" s="140" t="e">
        <f>#REF!</f>
        <v>#REF!</v>
      </c>
      <c r="E24" s="136" t="e">
        <f>#REF!</f>
        <v>#REF!</v>
      </c>
      <c r="F24" s="140" t="e">
        <f>#REF!</f>
        <v>#REF!</v>
      </c>
      <c r="G24" s="140" t="e">
        <f>#REF!</f>
        <v>#REF!</v>
      </c>
      <c r="H24" s="140" t="e">
        <f>#REF!</f>
        <v>#REF!</v>
      </c>
      <c r="I24" s="140" t="e">
        <f>#REF!</f>
        <v>#REF!</v>
      </c>
      <c r="J24" s="136" t="e">
        <f>#REF!</f>
        <v>#REF!</v>
      </c>
      <c r="K24" s="140" t="e">
        <f>#REF!</f>
        <v>#REF!</v>
      </c>
      <c r="L24" s="140" t="e">
        <f>#REF!</f>
        <v>#REF!</v>
      </c>
      <c r="M24" s="140"/>
      <c r="N24" s="136"/>
    </row>
    <row r="25" spans="1:14" s="2" customFormat="1" ht="21" customHeight="1" x14ac:dyDescent="0.25">
      <c r="A25" s="24"/>
      <c r="B25" s="4"/>
      <c r="C25" s="37"/>
      <c r="D25" s="38"/>
      <c r="E25" s="37"/>
      <c r="F25" s="38"/>
      <c r="G25" s="37"/>
      <c r="H25" s="38"/>
      <c r="I25" s="37"/>
      <c r="J25" s="38"/>
      <c r="K25" s="37"/>
      <c r="L25" s="38"/>
      <c r="M25" s="37"/>
      <c r="N25" s="38"/>
    </row>
    <row r="26" spans="1:14" s="2" customFormat="1" ht="21" customHeight="1" x14ac:dyDescent="0.25">
      <c r="A26" s="530" t="s">
        <v>214</v>
      </c>
      <c r="B26" s="530"/>
      <c r="C26" s="530"/>
      <c r="D26" s="530"/>
      <c r="E26" s="530"/>
      <c r="F26" s="530"/>
      <c r="G26" s="530"/>
      <c r="H26" s="530"/>
      <c r="I26" s="530"/>
      <c r="J26" s="530"/>
      <c r="K26" s="530"/>
      <c r="L26" s="530"/>
      <c r="M26" s="530"/>
      <c r="N26" s="530"/>
    </row>
    <row r="27" spans="1:14" s="2" customFormat="1" ht="21" customHeight="1" x14ac:dyDescent="0.25">
      <c r="B27" s="11" t="s">
        <v>109</v>
      </c>
      <c r="C27" s="28"/>
      <c r="D27" s="29"/>
      <c r="E27" s="28"/>
      <c r="F27" s="29"/>
      <c r="G27" s="28"/>
      <c r="H27" s="29"/>
      <c r="I27" s="30" t="str">
        <f>$I$3</f>
        <v>Thực hiện từ ngày 05/4/2021</v>
      </c>
      <c r="J27" s="29"/>
      <c r="K27" s="28"/>
      <c r="L27" s="29"/>
      <c r="M27" s="28"/>
      <c r="N27" s="29"/>
    </row>
    <row r="28" spans="1:14" s="15" customFormat="1" ht="21" customHeight="1" x14ac:dyDescent="0.25">
      <c r="A28" s="536" t="s">
        <v>25</v>
      </c>
      <c r="B28" s="537"/>
      <c r="C28" s="534" t="s">
        <v>90</v>
      </c>
      <c r="D28" s="535"/>
      <c r="E28" s="534" t="s">
        <v>91</v>
      </c>
      <c r="F28" s="535"/>
      <c r="G28" s="534" t="s">
        <v>92</v>
      </c>
      <c r="H28" s="535"/>
      <c r="I28" s="534" t="s">
        <v>93</v>
      </c>
      <c r="J28" s="535"/>
      <c r="K28" s="534" t="s">
        <v>94</v>
      </c>
      <c r="L28" s="535"/>
      <c r="M28" s="534" t="s">
        <v>95</v>
      </c>
      <c r="N28" s="535"/>
    </row>
    <row r="29" spans="1:14" s="2" customFormat="1" ht="21" customHeight="1" x14ac:dyDescent="0.25">
      <c r="A29" s="531" t="s">
        <v>96</v>
      </c>
      <c r="B29" s="16">
        <v>1</v>
      </c>
      <c r="C29" s="31" t="str">
        <f>'TKB SANG'!$G10</f>
        <v>CC</v>
      </c>
      <c r="D29" s="32" t="str">
        <f>'TKB SANG'!$H10</f>
        <v>K.Trang</v>
      </c>
      <c r="E29" s="31" t="str">
        <f>'TKB SANG'!$G15</f>
        <v>A</v>
      </c>
      <c r="F29" s="32" t="str">
        <f>'TKB SANG'!$H15</f>
        <v>Dương</v>
      </c>
      <c r="G29" s="31" t="str">
        <f>'TKB SANG'!$G20</f>
        <v>V</v>
      </c>
      <c r="H29" s="32" t="str">
        <f>'TKB SANG'!$H20</f>
        <v>K.Trang</v>
      </c>
      <c r="I29" s="31" t="str">
        <f>'TKB SANG'!$G25</f>
        <v>Tin</v>
      </c>
      <c r="J29" s="32" t="str">
        <f>'TKB SANG'!$H25</f>
        <v>Tùng</v>
      </c>
      <c r="K29" s="31" t="str">
        <f>'TKB SANG'!$G30</f>
        <v>V</v>
      </c>
      <c r="L29" s="32" t="str">
        <f>'TKB SANG'!$H30</f>
        <v>K.Trang</v>
      </c>
      <c r="M29" s="31" t="str">
        <f>'TKB SANG'!$G35</f>
        <v>A</v>
      </c>
      <c r="N29" s="32" t="str">
        <f>'TKB SANG'!$H35</f>
        <v>Dương</v>
      </c>
    </row>
    <row r="30" spans="1:14" s="2" customFormat="1" ht="21" customHeight="1" x14ac:dyDescent="0.25">
      <c r="A30" s="532"/>
      <c r="B30" s="17">
        <v>2</v>
      </c>
      <c r="C30" s="33" t="str">
        <f>'TKB SANG'!$G11</f>
        <v>SH</v>
      </c>
      <c r="D30" s="34" t="str">
        <f>'TKB SANG'!$H11</f>
        <v>K.Trang</v>
      </c>
      <c r="E30" s="33" t="str">
        <f>'TKB SANG'!$G16</f>
        <v>S</v>
      </c>
      <c r="F30" s="34" t="str">
        <f>'TKB SANG'!$H16</f>
        <v>Bích</v>
      </c>
      <c r="G30" s="33" t="str">
        <f>'TKB SANG'!$G21</f>
        <v>V</v>
      </c>
      <c r="H30" s="34" t="str">
        <f>'TKB SANG'!$H21</f>
        <v>K.Trang</v>
      </c>
      <c r="I30" s="33" t="str">
        <f>'TKB SANG'!$G26</f>
        <v>L</v>
      </c>
      <c r="J30" s="34" t="str">
        <f>'TKB SANG'!$H26</f>
        <v>Thắng</v>
      </c>
      <c r="K30" s="33" t="str">
        <f>'TKB SANG'!$G31</f>
        <v>CN</v>
      </c>
      <c r="L30" s="34" t="str">
        <f>'TKB SANG'!$H31</f>
        <v>Giang</v>
      </c>
      <c r="M30" s="33" t="str">
        <f>'TKB SANG'!$G36</f>
        <v>SV</v>
      </c>
      <c r="N30" s="34" t="str">
        <f>'TKB SANG'!$H36</f>
        <v>V.Anh</v>
      </c>
    </row>
    <row r="31" spans="1:14" s="2" customFormat="1" ht="21" customHeight="1" x14ac:dyDescent="0.25">
      <c r="A31" s="532"/>
      <c r="B31" s="17">
        <v>3</v>
      </c>
      <c r="C31" s="33" t="str">
        <f>'TKB SANG'!$G12</f>
        <v>S</v>
      </c>
      <c r="D31" s="34" t="str">
        <f>'TKB SANG'!$H12</f>
        <v>Bích</v>
      </c>
      <c r="E31" s="33" t="str">
        <f>'TKB SANG'!$G17</f>
        <v>Tin</v>
      </c>
      <c r="F31" s="34" t="str">
        <f>'TKB SANG'!$H17</f>
        <v>Tùng</v>
      </c>
      <c r="G31" s="33" t="str">
        <f>'TKB SANG'!$G22</f>
        <v>SV</v>
      </c>
      <c r="H31" s="34" t="str">
        <f>'TKB SANG'!$H22</f>
        <v>V.Anh</v>
      </c>
      <c r="I31" s="33" t="str">
        <f>'TKB SANG'!$G27</f>
        <v>AN</v>
      </c>
      <c r="J31" s="34" t="str">
        <f>'TKB SANG'!$H27</f>
        <v>Vinh</v>
      </c>
      <c r="K31" s="33" t="str">
        <f>'TKB SANG'!$G32</f>
        <v>Đ</v>
      </c>
      <c r="L31" s="34" t="str">
        <f>'TKB SANG'!$H32</f>
        <v>Hoàng</v>
      </c>
      <c r="M31" s="33" t="str">
        <f>'TKB SANG'!$G37</f>
        <v>TD</v>
      </c>
      <c r="N31" s="34" t="str">
        <f>'TKB SANG'!$H37</f>
        <v>Đính</v>
      </c>
    </row>
    <row r="32" spans="1:14" s="2" customFormat="1" ht="21" customHeight="1" x14ac:dyDescent="0.25">
      <c r="A32" s="532"/>
      <c r="B32" s="17">
        <v>4</v>
      </c>
      <c r="C32" s="33" t="str">
        <f>'TKB SANG'!$G13</f>
        <v>A</v>
      </c>
      <c r="D32" s="34" t="str">
        <f>'TKB SANG'!$H13</f>
        <v>Dương</v>
      </c>
      <c r="E32" s="33" t="str">
        <f>'TKB SANG'!$G18</f>
        <v>CD</v>
      </c>
      <c r="F32" s="34" t="str">
        <f>'TKB SANG'!$H18</f>
        <v>Bích</v>
      </c>
      <c r="G32" s="33" t="str">
        <f>'TKB SANG'!$G23</f>
        <v>TD</v>
      </c>
      <c r="H32" s="34" t="str">
        <f>'TKB SANG'!$H23</f>
        <v>Đính</v>
      </c>
      <c r="I32" s="33"/>
      <c r="J32" s="34"/>
      <c r="K32" s="33" t="str">
        <f>'TKB SANG'!$G33</f>
        <v>T</v>
      </c>
      <c r="L32" s="34" t="str">
        <f>'TKB SANG'!$H33</f>
        <v>Thắng</v>
      </c>
      <c r="M32" s="33" t="str">
        <f>'TKB SANG'!$G38</f>
        <v>T</v>
      </c>
      <c r="N32" s="34" t="str">
        <f>'TKB SANG'!$H38</f>
        <v>Thắng</v>
      </c>
    </row>
    <row r="33" spans="1:14" s="2" customFormat="1" ht="21" customHeight="1" x14ac:dyDescent="0.25">
      <c r="A33" s="533"/>
      <c r="B33" s="18">
        <v>5</v>
      </c>
      <c r="C33" s="35" t="str">
        <f>'TKB SANG'!$G14</f>
        <v>V</v>
      </c>
      <c r="D33" s="36" t="str">
        <f>'TKB SANG'!$H14</f>
        <v>K.Trang</v>
      </c>
      <c r="E33" s="35" t="str">
        <f>'TKB SANG'!$G19</f>
        <v>Đ</v>
      </c>
      <c r="F33" s="36" t="str">
        <f>'TKB SANG'!$H19</f>
        <v>Hoàng</v>
      </c>
      <c r="G33" s="35" t="str">
        <f>'TKB SANG'!$G24</f>
        <v>MT</v>
      </c>
      <c r="H33" s="36" t="str">
        <f>'TKB SANG'!$H24</f>
        <v>T.Hà</v>
      </c>
      <c r="I33" s="35"/>
      <c r="J33" s="36"/>
      <c r="K33" s="35" t="str">
        <f>'TKB SANG'!$G34</f>
        <v>T</v>
      </c>
      <c r="L33" s="36" t="str">
        <f>'TKB SANG'!$H34</f>
        <v>Thắng</v>
      </c>
      <c r="M33" s="35" t="str">
        <f>'TKB SANG'!$G39</f>
        <v>T</v>
      </c>
      <c r="N33" s="36" t="str">
        <f>'TKB SANG'!$H39</f>
        <v>Thắng</v>
      </c>
    </row>
    <row r="34" spans="1:14" s="2" customFormat="1" ht="21" customHeight="1" x14ac:dyDescent="0.25">
      <c r="A34" s="531" t="s">
        <v>97</v>
      </c>
      <c r="B34" s="23">
        <v>1</v>
      </c>
      <c r="C34" s="97" t="e">
        <f>#REF!</f>
        <v>#REF!</v>
      </c>
      <c r="D34" s="97" t="e">
        <f>#REF!</f>
        <v>#REF!</v>
      </c>
      <c r="E34" s="97" t="e">
        <f>#REF!</f>
        <v>#REF!</v>
      </c>
      <c r="F34" s="97" t="e">
        <f>#REF!</f>
        <v>#REF!</v>
      </c>
      <c r="G34" s="97" t="e">
        <f>#REF!</f>
        <v>#REF!</v>
      </c>
      <c r="H34" s="97" t="e">
        <f>#REF!</f>
        <v>#REF!</v>
      </c>
      <c r="I34" s="97" t="e">
        <f>#REF!</f>
        <v>#REF!</v>
      </c>
      <c r="J34" s="97" t="e">
        <f>#REF!</f>
        <v>#REF!</v>
      </c>
      <c r="K34" s="97" t="e">
        <f>#REF!</f>
        <v>#REF!</v>
      </c>
      <c r="L34" s="97" t="e">
        <f>#REF!</f>
        <v>#REF!</v>
      </c>
      <c r="M34" s="97"/>
      <c r="N34" s="138"/>
    </row>
    <row r="35" spans="1:14" s="2" customFormat="1" ht="21" customHeight="1" x14ac:dyDescent="0.25">
      <c r="A35" s="532"/>
      <c r="B35" s="17">
        <v>2</v>
      </c>
      <c r="C35" s="137" t="e">
        <f>#REF!</f>
        <v>#REF!</v>
      </c>
      <c r="D35" s="137" t="e">
        <f>#REF!</f>
        <v>#REF!</v>
      </c>
      <c r="E35" s="137" t="e">
        <f>#REF!</f>
        <v>#REF!</v>
      </c>
      <c r="F35" s="137" t="e">
        <f>#REF!</f>
        <v>#REF!</v>
      </c>
      <c r="G35" s="137" t="e">
        <f>#REF!</f>
        <v>#REF!</v>
      </c>
      <c r="H35" s="137" t="e">
        <f>#REF!</f>
        <v>#REF!</v>
      </c>
      <c r="I35" s="137" t="e">
        <f>#REF!</f>
        <v>#REF!</v>
      </c>
      <c r="J35" s="137" t="e">
        <f>#REF!</f>
        <v>#REF!</v>
      </c>
      <c r="K35" s="137" t="e">
        <f>#REF!</f>
        <v>#REF!</v>
      </c>
      <c r="L35" s="137" t="e">
        <f>#REF!</f>
        <v>#REF!</v>
      </c>
      <c r="M35" s="137"/>
      <c r="N35" s="139"/>
    </row>
    <row r="36" spans="1:14" s="2" customFormat="1" ht="21" customHeight="1" x14ac:dyDescent="0.25">
      <c r="A36" s="533"/>
      <c r="B36" s="18">
        <v>3</v>
      </c>
      <c r="C36" s="136" t="e">
        <f>#REF!</f>
        <v>#REF!</v>
      </c>
      <c r="D36" s="140" t="e">
        <f>#REF!</f>
        <v>#REF!</v>
      </c>
      <c r="E36" s="136" t="e">
        <f>#REF!</f>
        <v>#REF!</v>
      </c>
      <c r="F36" s="140" t="e">
        <f>#REF!</f>
        <v>#REF!</v>
      </c>
      <c r="G36" s="140" t="e">
        <f>#REF!</f>
        <v>#REF!</v>
      </c>
      <c r="H36" s="140" t="e">
        <f>#REF!</f>
        <v>#REF!</v>
      </c>
      <c r="I36" s="140" t="e">
        <f>#REF!</f>
        <v>#REF!</v>
      </c>
      <c r="J36" s="136" t="e">
        <f>#REF!</f>
        <v>#REF!</v>
      </c>
      <c r="K36" s="140" t="e">
        <f>#REF!</f>
        <v>#REF!</v>
      </c>
      <c r="L36" s="140" t="e">
        <f>#REF!</f>
        <v>#REF!</v>
      </c>
      <c r="M36" s="140"/>
      <c r="N36" s="136"/>
    </row>
    <row r="37" spans="1:14" s="2" customFormat="1" ht="21" customHeight="1" x14ac:dyDescent="0.25">
      <c r="B37" s="1"/>
      <c r="C37" s="28"/>
      <c r="D37" s="29"/>
      <c r="E37" s="28"/>
      <c r="F37" s="29"/>
      <c r="G37" s="28"/>
      <c r="H37" s="29"/>
      <c r="I37" s="28"/>
      <c r="J37" s="29"/>
      <c r="K37" s="28"/>
      <c r="L37" s="29"/>
      <c r="M37" s="28"/>
      <c r="N37" s="29"/>
    </row>
    <row r="38" spans="1:14" s="2" customFormat="1" ht="21" customHeight="1" x14ac:dyDescent="0.25">
      <c r="A38" s="530" t="s">
        <v>214</v>
      </c>
      <c r="B38" s="530"/>
      <c r="C38" s="530"/>
      <c r="D38" s="530"/>
      <c r="E38" s="530"/>
      <c r="F38" s="530"/>
      <c r="G38" s="530"/>
      <c r="H38" s="530"/>
      <c r="I38" s="530"/>
      <c r="J38" s="530"/>
      <c r="K38" s="530"/>
      <c r="L38" s="530"/>
      <c r="M38" s="530"/>
      <c r="N38" s="530"/>
    </row>
    <row r="39" spans="1:14" s="2" customFormat="1" ht="21" customHeight="1" x14ac:dyDescent="0.25">
      <c r="B39" s="11" t="s">
        <v>110</v>
      </c>
      <c r="C39" s="28"/>
      <c r="D39" s="29"/>
      <c r="E39" s="28"/>
      <c r="F39" s="29"/>
      <c r="G39" s="28"/>
      <c r="H39" s="29"/>
      <c r="I39" s="30" t="str">
        <f>$I$3</f>
        <v>Thực hiện từ ngày 05/4/2021</v>
      </c>
      <c r="J39" s="29"/>
      <c r="K39" s="28"/>
      <c r="L39" s="29"/>
      <c r="M39" s="28"/>
      <c r="N39" s="29"/>
    </row>
    <row r="40" spans="1:14" s="15" customFormat="1" ht="21" customHeight="1" x14ac:dyDescent="0.25">
      <c r="A40" s="536" t="s">
        <v>25</v>
      </c>
      <c r="B40" s="537"/>
      <c r="C40" s="534" t="s">
        <v>90</v>
      </c>
      <c r="D40" s="535"/>
      <c r="E40" s="534" t="s">
        <v>91</v>
      </c>
      <c r="F40" s="535"/>
      <c r="G40" s="534" t="s">
        <v>92</v>
      </c>
      <c r="H40" s="535"/>
      <c r="I40" s="534" t="s">
        <v>93</v>
      </c>
      <c r="J40" s="535"/>
      <c r="K40" s="534" t="s">
        <v>94</v>
      </c>
      <c r="L40" s="535"/>
      <c r="M40" s="534" t="s">
        <v>95</v>
      </c>
      <c r="N40" s="535"/>
    </row>
    <row r="41" spans="1:14" s="2" customFormat="1" ht="21" customHeight="1" x14ac:dyDescent="0.25">
      <c r="A41" s="531" t="s">
        <v>96</v>
      </c>
      <c r="B41" s="16">
        <v>1</v>
      </c>
      <c r="C41" s="31" t="str">
        <f>'TKB SANG'!$I10</f>
        <v>CC</v>
      </c>
      <c r="D41" s="32" t="str">
        <f>'TKB SANG'!$J10</f>
        <v>Thắng</v>
      </c>
      <c r="E41" s="31" t="str">
        <f>'TKB SANG'!$I15</f>
        <v>V</v>
      </c>
      <c r="F41" s="32" t="str">
        <f>'TKB SANG'!$J15</f>
        <v>Giang</v>
      </c>
      <c r="G41" s="31" t="str">
        <f>'TKB SANG'!$I20</f>
        <v>V</v>
      </c>
      <c r="H41" s="32" t="str">
        <f>'TKB SANG'!$J20</f>
        <v>Giang</v>
      </c>
      <c r="I41" s="31" t="str">
        <f>'TKB SANG'!$I25</f>
        <v>AN</v>
      </c>
      <c r="J41" s="32" t="str">
        <f>'TKB SANG'!$J25</f>
        <v>Vinh</v>
      </c>
      <c r="K41" s="31" t="str">
        <f>'TKB SANG'!$I30</f>
        <v>CN</v>
      </c>
      <c r="L41" s="32" t="str">
        <f>'TKB SANG'!$J30</f>
        <v>Giang</v>
      </c>
      <c r="M41" s="31" t="str">
        <f>'TKB SANG'!$I35</f>
        <v>SV</v>
      </c>
      <c r="N41" s="32" t="str">
        <f>'TKB SANG'!$J35</f>
        <v>V.Anh</v>
      </c>
    </row>
    <row r="42" spans="1:14" s="2" customFormat="1" ht="21" customHeight="1" x14ac:dyDescent="0.25">
      <c r="A42" s="532"/>
      <c r="B42" s="17">
        <v>2</v>
      </c>
      <c r="C42" s="33" t="str">
        <f>'TKB SANG'!$I11</f>
        <v>SH</v>
      </c>
      <c r="D42" s="34" t="str">
        <f>'TKB SANG'!$J11</f>
        <v>Thắng</v>
      </c>
      <c r="E42" s="33" t="str">
        <f>'TKB SANG'!$I16</f>
        <v>V</v>
      </c>
      <c r="F42" s="34" t="str">
        <f>'TKB SANG'!$J16</f>
        <v>Giang</v>
      </c>
      <c r="G42" s="33" t="str">
        <f>'TKB SANG'!$I21</f>
        <v>V</v>
      </c>
      <c r="H42" s="34" t="str">
        <f>'TKB SANG'!$J21</f>
        <v>Giang</v>
      </c>
      <c r="I42" s="33" t="str">
        <f>'TKB SANG'!$I26</f>
        <v>S</v>
      </c>
      <c r="J42" s="34" t="str">
        <f>'TKB SANG'!$J26</f>
        <v>Bích</v>
      </c>
      <c r="K42" s="33" t="str">
        <f>'TKB SANG'!$I31</f>
        <v>TD</v>
      </c>
      <c r="L42" s="34" t="str">
        <f>'TKB SANG'!$J31</f>
        <v>Đính</v>
      </c>
      <c r="M42" s="33" t="str">
        <f>'TKB SANG'!$I36</f>
        <v>T</v>
      </c>
      <c r="N42" s="34" t="str">
        <f>'TKB SANG'!$J36</f>
        <v>Thắng</v>
      </c>
    </row>
    <row r="43" spans="1:14" s="2" customFormat="1" ht="21" customHeight="1" x14ac:dyDescent="0.25">
      <c r="A43" s="532"/>
      <c r="B43" s="17">
        <v>3</v>
      </c>
      <c r="C43" s="33" t="str">
        <f>'TKB SANG'!$I12</f>
        <v>T</v>
      </c>
      <c r="D43" s="34" t="str">
        <f>'TKB SANG'!$J12</f>
        <v>Thắng</v>
      </c>
      <c r="E43" s="33" t="str">
        <f>'TKB SANG'!$I17</f>
        <v>Đ</v>
      </c>
      <c r="F43" s="34" t="str">
        <f>'TKB SANG'!$J17</f>
        <v>Hoàng</v>
      </c>
      <c r="G43" s="33" t="str">
        <f>'TKB SANG'!$I22</f>
        <v>T</v>
      </c>
      <c r="H43" s="34" t="str">
        <f>'TKB SANG'!$J22</f>
        <v>Thắng</v>
      </c>
      <c r="I43" s="33" t="str">
        <f>'TKB SANG'!$I27</f>
        <v>Tin</v>
      </c>
      <c r="J43" s="34" t="str">
        <f>'TKB SANG'!$J27</f>
        <v>Tùng</v>
      </c>
      <c r="K43" s="33" t="str">
        <f>'TKB SANG'!$I32</f>
        <v>MT</v>
      </c>
      <c r="L43" s="34" t="str">
        <f>'TKB SANG'!$J32</f>
        <v>T.Hà</v>
      </c>
      <c r="M43" s="33" t="str">
        <f>'TKB SANG'!$I37</f>
        <v>L</v>
      </c>
      <c r="N43" s="34" t="str">
        <f>'TKB SANG'!$J37</f>
        <v>Thắng</v>
      </c>
    </row>
    <row r="44" spans="1:14" s="2" customFormat="1" ht="21" customHeight="1" x14ac:dyDescent="0.25">
      <c r="A44" s="532"/>
      <c r="B44" s="17">
        <v>4</v>
      </c>
      <c r="C44" s="33" t="str">
        <f>'TKB SANG'!$I13</f>
        <v>S</v>
      </c>
      <c r="D44" s="34" t="str">
        <f>'TKB SANG'!$J13</f>
        <v>Bích</v>
      </c>
      <c r="E44" s="33" t="str">
        <f>'TKB SANG'!$I18</f>
        <v>A</v>
      </c>
      <c r="F44" s="34" t="str">
        <f>'TKB SANG'!$J18</f>
        <v>Dương</v>
      </c>
      <c r="G44" s="33" t="str">
        <f>'TKB SANG'!$I23</f>
        <v>SV</v>
      </c>
      <c r="H44" s="34" t="str">
        <f>'TKB SANG'!$J23</f>
        <v>V.Anh</v>
      </c>
      <c r="I44" s="33">
        <f>'TKB SANG'!$I28</f>
        <v>0</v>
      </c>
      <c r="J44" s="34">
        <f>'TKB SANG'!$J28</f>
        <v>0</v>
      </c>
      <c r="K44" s="33" t="str">
        <f>'TKB SANG'!$I33</f>
        <v>Đ</v>
      </c>
      <c r="L44" s="34" t="str">
        <f>'TKB SANG'!$J33</f>
        <v>Hoàng</v>
      </c>
      <c r="M44" s="33" t="str">
        <f>'TKB SANG'!$I38</f>
        <v>TD</v>
      </c>
      <c r="N44" s="34" t="str">
        <f>'TKB SANG'!$J38</f>
        <v>Đính</v>
      </c>
    </row>
    <row r="45" spans="1:14" s="2" customFormat="1" ht="21" customHeight="1" x14ac:dyDescent="0.25">
      <c r="A45" s="533"/>
      <c r="B45" s="18">
        <v>5</v>
      </c>
      <c r="C45" s="35" t="str">
        <f>'TKB SANG'!$I14</f>
        <v>A</v>
      </c>
      <c r="D45" s="36" t="str">
        <f>'TKB SANG'!$J14</f>
        <v>Dương</v>
      </c>
      <c r="E45" s="35" t="str">
        <f>'TKB SANG'!$I19</f>
        <v>CD</v>
      </c>
      <c r="F45" s="36" t="str">
        <f>'TKB SANG'!$J19</f>
        <v>Bích</v>
      </c>
      <c r="G45" s="35" t="str">
        <f>'TKB SANG'!$I24</f>
        <v>T</v>
      </c>
      <c r="H45" s="36" t="str">
        <f>'TKB SANG'!$J24</f>
        <v>Thắng</v>
      </c>
      <c r="I45" s="35">
        <f>'TKB SANG'!$I29</f>
        <v>0</v>
      </c>
      <c r="J45" s="36">
        <f>'TKB SANG'!$J29</f>
        <v>0</v>
      </c>
      <c r="K45" s="35" t="str">
        <f>'TKB SANG'!$I34</f>
        <v>Tin</v>
      </c>
      <c r="L45" s="36" t="str">
        <f>'TKB SANG'!$J34</f>
        <v>Tùng</v>
      </c>
      <c r="M45" s="35" t="str">
        <f>'TKB SANG'!$I39</f>
        <v>A</v>
      </c>
      <c r="N45" s="36" t="str">
        <f>'TKB SANG'!$J39</f>
        <v>Dương</v>
      </c>
    </row>
    <row r="46" spans="1:14" s="2" customFormat="1" ht="21" customHeight="1" x14ac:dyDescent="0.25">
      <c r="A46" s="531" t="s">
        <v>97</v>
      </c>
      <c r="B46" s="23">
        <v>1</v>
      </c>
      <c r="C46" s="97" t="e">
        <f>#REF!</f>
        <v>#REF!</v>
      </c>
      <c r="D46" s="97" t="e">
        <f>#REF!</f>
        <v>#REF!</v>
      </c>
      <c r="E46" s="97" t="e">
        <f>#REF!</f>
        <v>#REF!</v>
      </c>
      <c r="F46" s="97" t="e">
        <f>#REF!</f>
        <v>#REF!</v>
      </c>
      <c r="G46" s="97" t="e">
        <f>#REF!</f>
        <v>#REF!</v>
      </c>
      <c r="H46" s="97" t="e">
        <f>#REF!</f>
        <v>#REF!</v>
      </c>
      <c r="I46" s="97" t="e">
        <f>#REF!</f>
        <v>#REF!</v>
      </c>
      <c r="J46" s="97" t="e">
        <f>#REF!</f>
        <v>#REF!</v>
      </c>
      <c r="K46" s="97" t="e">
        <f>#REF!</f>
        <v>#REF!</v>
      </c>
      <c r="L46" s="97" t="e">
        <f>#REF!</f>
        <v>#REF!</v>
      </c>
      <c r="M46" s="97" t="e">
        <f>#REF!</f>
        <v>#REF!</v>
      </c>
      <c r="N46" s="138" t="e">
        <f>#REF!</f>
        <v>#REF!</v>
      </c>
    </row>
    <row r="47" spans="1:14" s="2" customFormat="1" ht="21" customHeight="1" x14ac:dyDescent="0.25">
      <c r="A47" s="532"/>
      <c r="B47" s="17">
        <v>2</v>
      </c>
      <c r="C47" s="137" t="e">
        <f>#REF!</f>
        <v>#REF!</v>
      </c>
      <c r="D47" s="137" t="e">
        <f>#REF!</f>
        <v>#REF!</v>
      </c>
      <c r="E47" s="137" t="e">
        <f>#REF!</f>
        <v>#REF!</v>
      </c>
      <c r="F47" s="137" t="e">
        <f>#REF!</f>
        <v>#REF!</v>
      </c>
      <c r="G47" s="137" t="e">
        <f>#REF!</f>
        <v>#REF!</v>
      </c>
      <c r="H47" s="137" t="e">
        <f>#REF!</f>
        <v>#REF!</v>
      </c>
      <c r="I47" s="137" t="e">
        <f>#REF!</f>
        <v>#REF!</v>
      </c>
      <c r="J47" s="137" t="e">
        <f>#REF!</f>
        <v>#REF!</v>
      </c>
      <c r="K47" s="137" t="e">
        <f>#REF!</f>
        <v>#REF!</v>
      </c>
      <c r="L47" s="137" t="e">
        <f>#REF!</f>
        <v>#REF!</v>
      </c>
      <c r="M47" s="137" t="e">
        <f>#REF!</f>
        <v>#REF!</v>
      </c>
      <c r="N47" s="139" t="e">
        <f>#REF!</f>
        <v>#REF!</v>
      </c>
    </row>
    <row r="48" spans="1:14" s="2" customFormat="1" ht="21" customHeight="1" x14ac:dyDescent="0.25">
      <c r="A48" s="533"/>
      <c r="B48" s="18">
        <v>3</v>
      </c>
      <c r="C48" s="136" t="e">
        <f>#REF!</f>
        <v>#REF!</v>
      </c>
      <c r="D48" s="140" t="e">
        <f>#REF!</f>
        <v>#REF!</v>
      </c>
      <c r="E48" s="136" t="e">
        <f>#REF!</f>
        <v>#REF!</v>
      </c>
      <c r="F48" s="140" t="e">
        <f>#REF!</f>
        <v>#REF!</v>
      </c>
      <c r="G48" s="140" t="e">
        <f>#REF!</f>
        <v>#REF!</v>
      </c>
      <c r="H48" s="140" t="e">
        <f>#REF!</f>
        <v>#REF!</v>
      </c>
      <c r="I48" s="140" t="e">
        <f>#REF!</f>
        <v>#REF!</v>
      </c>
      <c r="J48" s="136" t="e">
        <f>#REF!</f>
        <v>#REF!</v>
      </c>
      <c r="K48" s="140" t="e">
        <f>#REF!</f>
        <v>#REF!</v>
      </c>
      <c r="L48" s="140" t="e">
        <f>#REF!</f>
        <v>#REF!</v>
      </c>
      <c r="M48" s="140" t="e">
        <f>#REF!</f>
        <v>#REF!</v>
      </c>
      <c r="N48" s="136" t="e">
        <f>#REF!</f>
        <v>#REF!</v>
      </c>
    </row>
    <row r="49" spans="1:15" s="2" customFormat="1" ht="21" customHeight="1" x14ac:dyDescent="0.25">
      <c r="B49" s="1"/>
      <c r="C49" s="28"/>
      <c r="D49" s="29"/>
      <c r="E49" s="28"/>
      <c r="F49" s="29"/>
      <c r="G49" s="28"/>
      <c r="H49" s="29"/>
      <c r="I49" s="28"/>
      <c r="J49" s="29"/>
      <c r="K49" s="28"/>
      <c r="L49" s="29"/>
      <c r="M49" s="28"/>
      <c r="N49" s="29"/>
      <c r="O49" s="1"/>
    </row>
    <row r="50" spans="1:15" s="2" customFormat="1" ht="21" customHeight="1" x14ac:dyDescent="0.25">
      <c r="A50" s="530" t="s">
        <v>214</v>
      </c>
      <c r="B50" s="530"/>
      <c r="C50" s="530"/>
      <c r="D50" s="530"/>
      <c r="E50" s="530"/>
      <c r="F50" s="530"/>
      <c r="G50" s="530"/>
      <c r="H50" s="530"/>
      <c r="I50" s="530"/>
      <c r="J50" s="530"/>
      <c r="K50" s="530"/>
      <c r="L50" s="530"/>
      <c r="M50" s="530"/>
      <c r="N50" s="530"/>
    </row>
    <row r="51" spans="1:15" s="2" customFormat="1" ht="21" customHeight="1" x14ac:dyDescent="0.25">
      <c r="B51" s="11" t="s">
        <v>111</v>
      </c>
      <c r="C51" s="28"/>
      <c r="D51" s="29"/>
      <c r="E51" s="28"/>
      <c r="F51" s="29"/>
      <c r="G51" s="28"/>
      <c r="H51" s="29"/>
      <c r="I51" s="30" t="str">
        <f>$I$3</f>
        <v>Thực hiện từ ngày 05/4/2021</v>
      </c>
      <c r="J51" s="29"/>
      <c r="K51" s="28"/>
      <c r="L51" s="29"/>
      <c r="M51" s="28"/>
      <c r="N51" s="29"/>
    </row>
    <row r="52" spans="1:15" s="15" customFormat="1" ht="21" customHeight="1" x14ac:dyDescent="0.25">
      <c r="A52" s="536" t="s">
        <v>25</v>
      </c>
      <c r="B52" s="537"/>
      <c r="C52" s="534" t="s">
        <v>90</v>
      </c>
      <c r="D52" s="535"/>
      <c r="E52" s="534" t="s">
        <v>91</v>
      </c>
      <c r="F52" s="535"/>
      <c r="G52" s="534" t="s">
        <v>92</v>
      </c>
      <c r="H52" s="535"/>
      <c r="I52" s="534" t="s">
        <v>93</v>
      </c>
      <c r="J52" s="535"/>
      <c r="K52" s="534" t="s">
        <v>94</v>
      </c>
      <c r="L52" s="535"/>
      <c r="M52" s="534" t="s">
        <v>95</v>
      </c>
      <c r="N52" s="535"/>
    </row>
    <row r="53" spans="1:15" s="2" customFormat="1" ht="21" customHeight="1" x14ac:dyDescent="0.25">
      <c r="A53" s="531" t="s">
        <v>96</v>
      </c>
      <c r="B53" s="16">
        <v>1</v>
      </c>
      <c r="C53" s="31" t="str">
        <f>'TKB SANG'!$K10</f>
        <v>CC</v>
      </c>
      <c r="D53" s="32" t="str">
        <f>'TKB SANG'!$L10</f>
        <v>Hoa</v>
      </c>
      <c r="E53" s="31" t="str">
        <f>'TKB SANG'!$K15</f>
        <v>CN</v>
      </c>
      <c r="F53" s="32" t="str">
        <f>'TKB SANG'!$L15</f>
        <v>Tùng</v>
      </c>
      <c r="G53" s="31" t="str">
        <f>'TKB SANG'!$K20</f>
        <v>T</v>
      </c>
      <c r="H53" s="32" t="str">
        <f>'TKB SANG'!$L20</f>
        <v>T.Trang</v>
      </c>
      <c r="I53" s="31" t="str">
        <f>'TKB SANG'!$K25</f>
        <v>S</v>
      </c>
      <c r="J53" s="32" t="str">
        <f>'TKB SANG'!$L25</f>
        <v>Bích</v>
      </c>
      <c r="K53" s="31" t="str">
        <f>'TKB SANG'!$K30</f>
        <v>H</v>
      </c>
      <c r="L53" s="32" t="str">
        <f>'TKB SANG'!$L30</f>
        <v>Hoa</v>
      </c>
      <c r="M53" s="31" t="str">
        <f>'TKB SANG'!$K35</f>
        <v>Đ</v>
      </c>
      <c r="N53" s="32" t="str">
        <f>'TKB SANG'!$L35</f>
        <v>Hoàng</v>
      </c>
    </row>
    <row r="54" spans="1:15" s="2" customFormat="1" ht="21" customHeight="1" x14ac:dyDescent="0.25">
      <c r="A54" s="532"/>
      <c r="B54" s="17">
        <v>2</v>
      </c>
      <c r="C54" s="33" t="str">
        <f>'TKB SANG'!$K11</f>
        <v>SH</v>
      </c>
      <c r="D54" s="34" t="str">
        <f>'TKB SANG'!$L11</f>
        <v>Hoa</v>
      </c>
      <c r="E54" s="33" t="str">
        <f>'TKB SANG'!$K16</f>
        <v>TD</v>
      </c>
      <c r="F54" s="34" t="str">
        <f>'TKB SANG'!$L16</f>
        <v>Đính</v>
      </c>
      <c r="G54" s="33" t="str">
        <f>'TKB SANG'!$K21</f>
        <v>A</v>
      </c>
      <c r="H54" s="34" t="str">
        <f>'TKB SANG'!$L21</f>
        <v>Vinh</v>
      </c>
      <c r="I54" s="33" t="str">
        <f>'TKB SANG'!$K26</f>
        <v>TD</v>
      </c>
      <c r="J54" s="34" t="str">
        <f>'TKB SANG'!$L26</f>
        <v>Đính</v>
      </c>
      <c r="K54" s="33" t="str">
        <f>'TKB SANG'!$K31</f>
        <v>A*</v>
      </c>
      <c r="L54" s="34" t="str">
        <f>'TKB SANG'!$L31</f>
        <v>Vinh</v>
      </c>
      <c r="M54" s="33" t="str">
        <f>'TKB SANG'!$K36</f>
        <v>A</v>
      </c>
      <c r="N54" s="34" t="str">
        <f>'TKB SANG'!$L36</f>
        <v>Vinh</v>
      </c>
    </row>
    <row r="55" spans="1:15" s="2" customFormat="1" ht="21" customHeight="1" x14ac:dyDescent="0.25">
      <c r="A55" s="532"/>
      <c r="B55" s="17">
        <v>3</v>
      </c>
      <c r="C55" s="33" t="str">
        <f>'TKB SANG'!$K12</f>
        <v>SV</v>
      </c>
      <c r="D55" s="34" t="str">
        <f>'TKB SANG'!$L12</f>
        <v>V.Anh</v>
      </c>
      <c r="E55" s="33" t="str">
        <f>'TKB SANG'!$K17</f>
        <v>A</v>
      </c>
      <c r="F55" s="34" t="str">
        <f>'TKB SANG'!$L17</f>
        <v>Vinh</v>
      </c>
      <c r="G55" s="33" t="str">
        <f>'TKB SANG'!$K22</f>
        <v>Đ</v>
      </c>
      <c r="H55" s="34" t="str">
        <f>'TKB SANG'!$L22</f>
        <v>Hoàng</v>
      </c>
      <c r="I55" s="33" t="str">
        <f>'TKB SANG'!$K27</f>
        <v>MT</v>
      </c>
      <c r="J55" s="34" t="str">
        <f>'TKB SANG'!$L27</f>
        <v>T.Hà</v>
      </c>
      <c r="K55" s="33" t="str">
        <f>'TKB SANG'!$K32</f>
        <v>L</v>
      </c>
      <c r="L55" s="34" t="str">
        <f>'TKB SANG'!$L32</f>
        <v>Vũ</v>
      </c>
      <c r="M55" s="33" t="str">
        <f>'TKB SANG'!$K37</f>
        <v>V</v>
      </c>
      <c r="N55" s="34" t="str">
        <f>'TKB SANG'!$L37</f>
        <v>K.Trang</v>
      </c>
    </row>
    <row r="56" spans="1:15" s="2" customFormat="1" ht="21" customHeight="1" x14ac:dyDescent="0.25">
      <c r="A56" s="532"/>
      <c r="B56" s="17">
        <v>4</v>
      </c>
      <c r="C56" s="33" t="str">
        <f>'TKB SANG'!$K13</f>
        <v>H</v>
      </c>
      <c r="D56" s="34" t="str">
        <f>'TKB SANG'!$L13</f>
        <v>Hoa</v>
      </c>
      <c r="E56" s="33" t="str">
        <f>'TKB SANG'!$K18</f>
        <v>T</v>
      </c>
      <c r="F56" s="34" t="str">
        <f>'TKB SANG'!$L18</f>
        <v>T.Trang</v>
      </c>
      <c r="G56" s="33" t="str">
        <f>'TKB SANG'!$K23</f>
        <v>T</v>
      </c>
      <c r="H56" s="34" t="str">
        <f>'TKB SANG'!$L23</f>
        <v>T.Trang</v>
      </c>
      <c r="I56" s="33">
        <f>'TKB SANG'!$K28</f>
        <v>0</v>
      </c>
      <c r="J56" s="34">
        <f>'TKB SANG'!$L28</f>
        <v>0</v>
      </c>
      <c r="K56" s="33" t="str">
        <f>'TKB SANG'!$K33</f>
        <v>V</v>
      </c>
      <c r="L56" s="34" t="str">
        <f>'TKB SANG'!$L33</f>
        <v>K.Trang</v>
      </c>
      <c r="M56" s="33" t="str">
        <f>'TKB SANG'!$K38</f>
        <v>CD</v>
      </c>
      <c r="N56" s="34" t="str">
        <f>'TKB SANG'!$L38</f>
        <v>Oanh</v>
      </c>
    </row>
    <row r="57" spans="1:15" s="2" customFormat="1" ht="21" customHeight="1" x14ac:dyDescent="0.25">
      <c r="A57" s="533"/>
      <c r="B57" s="18">
        <v>5</v>
      </c>
      <c r="C57" s="35" t="str">
        <f>'TKB SANG'!$K14</f>
        <v>KNS</v>
      </c>
      <c r="D57" s="36" t="str">
        <f>'TKB SANG'!$L14</f>
        <v>TT</v>
      </c>
      <c r="E57" s="35" t="str">
        <f>'TKB SANG'!$K19</f>
        <v>T</v>
      </c>
      <c r="F57" s="36" t="str">
        <f>'TKB SANG'!$L19</f>
        <v>T.Trang</v>
      </c>
      <c r="G57" s="35" t="str">
        <f>'TKB SANG'!$K24</f>
        <v>SV</v>
      </c>
      <c r="H57" s="36" t="str">
        <f>'TKB SANG'!$L24</f>
        <v>V.Anh</v>
      </c>
      <c r="I57" s="35">
        <f>'TKB SANG'!$K29</f>
        <v>0</v>
      </c>
      <c r="J57" s="36">
        <f>'TKB SANG'!$L29</f>
        <v>0</v>
      </c>
      <c r="K57" s="35" t="str">
        <f>'TKB SANG'!$K34</f>
        <v>V</v>
      </c>
      <c r="L57" s="36" t="str">
        <f>'TKB SANG'!$L34</f>
        <v>K.Trang</v>
      </c>
      <c r="M57" s="35" t="str">
        <f>'TKB SANG'!$K39</f>
        <v>V</v>
      </c>
      <c r="N57" s="36" t="str">
        <f>'TKB SANG'!$L39</f>
        <v>K.Trang</v>
      </c>
    </row>
    <row r="58" spans="1:15" s="2" customFormat="1" ht="21" customHeight="1" x14ac:dyDescent="0.25">
      <c r="A58" s="531" t="s">
        <v>97</v>
      </c>
      <c r="B58" s="23">
        <v>1</v>
      </c>
      <c r="C58" s="97" t="e">
        <f>#REF!</f>
        <v>#REF!</v>
      </c>
      <c r="D58" s="97" t="e">
        <f>#REF!</f>
        <v>#REF!</v>
      </c>
      <c r="E58" s="97" t="e">
        <f>#REF!</f>
        <v>#REF!</v>
      </c>
      <c r="F58" s="97" t="e">
        <f>#REF!</f>
        <v>#REF!</v>
      </c>
      <c r="G58" s="97" t="e">
        <f>#REF!</f>
        <v>#REF!</v>
      </c>
      <c r="H58" s="97" t="e">
        <f>#REF!</f>
        <v>#REF!</v>
      </c>
      <c r="I58" s="97" t="e">
        <f>#REF!</f>
        <v>#REF!</v>
      </c>
      <c r="J58" s="97" t="e">
        <f>#REF!</f>
        <v>#REF!</v>
      </c>
      <c r="K58" s="97" t="e">
        <f>#REF!</f>
        <v>#REF!</v>
      </c>
      <c r="L58" s="97" t="e">
        <f>#REF!</f>
        <v>#REF!</v>
      </c>
      <c r="M58" s="97" t="e">
        <f>#REF!</f>
        <v>#REF!</v>
      </c>
      <c r="N58" s="138" t="e">
        <f>#REF!</f>
        <v>#REF!</v>
      </c>
    </row>
    <row r="59" spans="1:15" s="2" customFormat="1" ht="21" customHeight="1" x14ac:dyDescent="0.25">
      <c r="A59" s="532"/>
      <c r="B59" s="17">
        <v>2</v>
      </c>
      <c r="C59" s="137" t="e">
        <f>#REF!</f>
        <v>#REF!</v>
      </c>
      <c r="D59" s="137" t="e">
        <f>#REF!</f>
        <v>#REF!</v>
      </c>
      <c r="E59" s="137" t="e">
        <f>#REF!</f>
        <v>#REF!</v>
      </c>
      <c r="F59" s="137" t="e">
        <f>#REF!</f>
        <v>#REF!</v>
      </c>
      <c r="G59" s="137" t="e">
        <f>#REF!</f>
        <v>#REF!</v>
      </c>
      <c r="H59" s="137" t="e">
        <f>#REF!</f>
        <v>#REF!</v>
      </c>
      <c r="I59" s="137" t="e">
        <f>#REF!</f>
        <v>#REF!</v>
      </c>
      <c r="J59" s="137" t="e">
        <f>#REF!</f>
        <v>#REF!</v>
      </c>
      <c r="K59" s="97" t="e">
        <f>#REF!</f>
        <v>#REF!</v>
      </c>
      <c r="L59" s="97" t="e">
        <f>#REF!</f>
        <v>#REF!</v>
      </c>
      <c r="M59" s="137" t="e">
        <f>#REF!</f>
        <v>#REF!</v>
      </c>
      <c r="N59" s="139" t="e">
        <f>#REF!</f>
        <v>#REF!</v>
      </c>
    </row>
    <row r="60" spans="1:15" s="2" customFormat="1" ht="21" customHeight="1" x14ac:dyDescent="0.25">
      <c r="A60" s="533"/>
      <c r="B60" s="18">
        <v>3</v>
      </c>
      <c r="C60" s="136" t="e">
        <f>#REF!</f>
        <v>#REF!</v>
      </c>
      <c r="D60" s="140" t="e">
        <f>#REF!</f>
        <v>#REF!</v>
      </c>
      <c r="E60" s="136" t="e">
        <f>#REF!</f>
        <v>#REF!</v>
      </c>
      <c r="F60" s="140" t="e">
        <f>#REF!</f>
        <v>#REF!</v>
      </c>
      <c r="G60" s="140" t="e">
        <f>#REF!</f>
        <v>#REF!</v>
      </c>
      <c r="H60" s="140" t="e">
        <f>#REF!</f>
        <v>#REF!</v>
      </c>
      <c r="I60" s="140" t="e">
        <f>#REF!</f>
        <v>#REF!</v>
      </c>
      <c r="J60" s="136" t="e">
        <f>#REF!</f>
        <v>#REF!</v>
      </c>
      <c r="K60" s="97" t="e">
        <f>#REF!</f>
        <v>#REF!</v>
      </c>
      <c r="L60" s="97" t="e">
        <f>#REF!</f>
        <v>#REF!</v>
      </c>
      <c r="M60" s="140" t="e">
        <f>#REF!</f>
        <v>#REF!</v>
      </c>
      <c r="N60" s="136" t="e">
        <f>#REF!</f>
        <v>#REF!</v>
      </c>
    </row>
    <row r="61" spans="1:15" s="2" customFormat="1" ht="21" customHeight="1" x14ac:dyDescent="0.25">
      <c r="B61" s="1"/>
      <c r="C61" s="28"/>
      <c r="D61" s="29"/>
      <c r="E61" s="28"/>
      <c r="F61" s="29"/>
      <c r="G61" s="28"/>
      <c r="H61" s="29"/>
      <c r="I61" s="28"/>
      <c r="J61" s="29"/>
      <c r="K61" s="28"/>
      <c r="L61" s="29"/>
      <c r="M61" s="28"/>
      <c r="N61" s="29"/>
    </row>
    <row r="62" spans="1:15" s="2" customFormat="1" ht="21" customHeight="1" x14ac:dyDescent="0.25">
      <c r="A62" s="530" t="s">
        <v>214</v>
      </c>
      <c r="B62" s="530"/>
      <c r="C62" s="530"/>
      <c r="D62" s="530"/>
      <c r="E62" s="530"/>
      <c r="F62" s="530"/>
      <c r="G62" s="530"/>
      <c r="H62" s="530"/>
      <c r="I62" s="530"/>
      <c r="J62" s="530"/>
      <c r="K62" s="530"/>
      <c r="L62" s="530"/>
      <c r="M62" s="530"/>
      <c r="N62" s="530"/>
    </row>
    <row r="63" spans="1:15" s="2" customFormat="1" ht="21" customHeight="1" x14ac:dyDescent="0.25">
      <c r="B63" s="11" t="s">
        <v>112</v>
      </c>
      <c r="C63" s="28"/>
      <c r="D63" s="29"/>
      <c r="E63" s="28"/>
      <c r="F63" s="29"/>
      <c r="G63" s="28"/>
      <c r="H63" s="29"/>
      <c r="I63" s="30" t="str">
        <f>$I$3</f>
        <v>Thực hiện từ ngày 05/4/2021</v>
      </c>
      <c r="J63" s="29"/>
      <c r="K63" s="28"/>
      <c r="L63" s="29"/>
      <c r="M63" s="28"/>
      <c r="N63" s="29"/>
    </row>
    <row r="64" spans="1:15" s="15" customFormat="1" ht="21" customHeight="1" x14ac:dyDescent="0.25">
      <c r="A64" s="536" t="s">
        <v>25</v>
      </c>
      <c r="B64" s="537"/>
      <c r="C64" s="534" t="s">
        <v>90</v>
      </c>
      <c r="D64" s="535"/>
      <c r="E64" s="534" t="s">
        <v>91</v>
      </c>
      <c r="F64" s="535"/>
      <c r="G64" s="534" t="s">
        <v>92</v>
      </c>
      <c r="H64" s="535"/>
      <c r="I64" s="534" t="s">
        <v>93</v>
      </c>
      <c r="J64" s="535"/>
      <c r="K64" s="534" t="s">
        <v>94</v>
      </c>
      <c r="L64" s="535"/>
      <c r="M64" s="534" t="s">
        <v>95</v>
      </c>
      <c r="N64" s="535"/>
    </row>
    <row r="65" spans="1:14" s="2" customFormat="1" ht="21" customHeight="1" x14ac:dyDescent="0.25">
      <c r="A65" s="531" t="s">
        <v>96</v>
      </c>
      <c r="B65" s="16">
        <v>1</v>
      </c>
      <c r="C65" s="31" t="str">
        <f>'TKB SANG'!$M10</f>
        <v>CC</v>
      </c>
      <c r="D65" s="32" t="str">
        <f>'TKB SANG'!$N10</f>
        <v>Bình</v>
      </c>
      <c r="E65" s="31" t="str">
        <f>'TKB SANG'!$M15</f>
        <v>TD</v>
      </c>
      <c r="F65" s="32" t="str">
        <f>'TKB SANG'!$N15</f>
        <v>Đính</v>
      </c>
      <c r="G65" s="31" t="str">
        <f>'TKB SANG'!$M20</f>
        <v>SV</v>
      </c>
      <c r="H65" s="32" t="str">
        <f>'TKB SANG'!$N20</f>
        <v>V.Anh</v>
      </c>
      <c r="I65" s="31" t="str">
        <f>'TKB SANG'!$M25</f>
        <v>Đ</v>
      </c>
      <c r="J65" s="32" t="str">
        <f>'TKB SANG'!$N25</f>
        <v>Hoàng</v>
      </c>
      <c r="K65" s="31" t="str">
        <f>'TKB SANG'!$M30</f>
        <v>CN</v>
      </c>
      <c r="L65" s="32" t="str">
        <f>'TKB SANG'!$N30</f>
        <v>Tùng</v>
      </c>
      <c r="M65" s="31" t="str">
        <f>'TKB SANG'!$M35</f>
        <v>T</v>
      </c>
      <c r="N65" s="32" t="str">
        <f>'TKB SANG'!$N35</f>
        <v>T.Trang</v>
      </c>
    </row>
    <row r="66" spans="1:14" s="2" customFormat="1" ht="21" customHeight="1" x14ac:dyDescent="0.25">
      <c r="A66" s="532"/>
      <c r="B66" s="17">
        <v>2</v>
      </c>
      <c r="C66" s="33" t="str">
        <f>'TKB SANG'!$M11</f>
        <v>SH</v>
      </c>
      <c r="D66" s="34" t="str">
        <f>'TKB SANG'!$N11</f>
        <v>Bình</v>
      </c>
      <c r="E66" s="33" t="str">
        <f>'TKB SANG'!$M16</f>
        <v>A</v>
      </c>
      <c r="F66" s="34" t="str">
        <f>'TKB SANG'!$N16</f>
        <v>Vinh</v>
      </c>
      <c r="G66" s="33" t="str">
        <f>'TKB SANG'!$M21</f>
        <v>TD</v>
      </c>
      <c r="H66" s="34" t="str">
        <f>'TKB SANG'!$N21</f>
        <v>Đính</v>
      </c>
      <c r="I66" s="33" t="str">
        <f>'TKB SANG'!$M26</f>
        <v>V</v>
      </c>
      <c r="J66" s="34" t="str">
        <f>'TKB SANG'!$N26</f>
        <v>Bình</v>
      </c>
      <c r="K66" s="33" t="str">
        <f>'TKB SANG'!$M31</f>
        <v>H</v>
      </c>
      <c r="L66" s="34" t="str">
        <f>'TKB SANG'!$N31</f>
        <v>Hoa</v>
      </c>
      <c r="M66" s="33" t="str">
        <f>'TKB SANG'!$M36</f>
        <v>T</v>
      </c>
      <c r="N66" s="34" t="str">
        <f>'TKB SANG'!$N36</f>
        <v>T.Trang</v>
      </c>
    </row>
    <row r="67" spans="1:14" s="2" customFormat="1" ht="21" customHeight="1" x14ac:dyDescent="0.25">
      <c r="A67" s="532"/>
      <c r="B67" s="17">
        <v>3</v>
      </c>
      <c r="C67" s="33" t="str">
        <f>'TKB SANG'!$M12</f>
        <v>KNS</v>
      </c>
      <c r="D67" s="34" t="str">
        <f>'TKB SANG'!$N12</f>
        <v>TT</v>
      </c>
      <c r="E67" s="33" t="str">
        <f>'TKB SANG'!$M17</f>
        <v>T</v>
      </c>
      <c r="F67" s="34" t="str">
        <f>'TKB SANG'!$N17</f>
        <v>T.Trang</v>
      </c>
      <c r="G67" s="33" t="str">
        <f>'TKB SANG'!$M22</f>
        <v>T</v>
      </c>
      <c r="H67" s="34" t="str">
        <f>'TKB SANG'!$N22</f>
        <v>T.Trang</v>
      </c>
      <c r="I67" s="33" t="str">
        <f>'TKB SANG'!$M27</f>
        <v>CD</v>
      </c>
      <c r="J67" s="34" t="str">
        <f>'TKB SANG'!$N27</f>
        <v>Bình</v>
      </c>
      <c r="K67" s="33" t="str">
        <f>'TKB SANG'!$M32</f>
        <v>A*</v>
      </c>
      <c r="L67" s="34" t="str">
        <f>'TKB SANG'!$N32</f>
        <v>Vinh</v>
      </c>
      <c r="M67" s="33" t="str">
        <f>'TKB SANG'!$M37</f>
        <v>A</v>
      </c>
      <c r="N67" s="34" t="str">
        <f>'TKB SANG'!$N37</f>
        <v>Vinh</v>
      </c>
    </row>
    <row r="68" spans="1:14" s="2" customFormat="1" ht="21" customHeight="1" x14ac:dyDescent="0.25">
      <c r="A68" s="532"/>
      <c r="B68" s="17">
        <v>4</v>
      </c>
      <c r="C68" s="33" t="str">
        <f>'TKB SANG'!$M13</f>
        <v>SV</v>
      </c>
      <c r="D68" s="34" t="str">
        <f>'TKB SANG'!$N13</f>
        <v>V.Anh</v>
      </c>
      <c r="E68" s="33" t="str">
        <f>'TKB SANG'!$M18</f>
        <v>V</v>
      </c>
      <c r="F68" s="34" t="str">
        <f>'TKB SANG'!$N18</f>
        <v>Bình</v>
      </c>
      <c r="G68" s="33" t="str">
        <f>'TKB SANG'!$M23</f>
        <v>Đ</v>
      </c>
      <c r="H68" s="34" t="str">
        <f>'TKB SANG'!$N23</f>
        <v>Hoàng</v>
      </c>
      <c r="I68" s="33">
        <f>'TKB SANG'!$M28</f>
        <v>0</v>
      </c>
      <c r="J68" s="34">
        <f>'TKB SANG'!$N28</f>
        <v>0</v>
      </c>
      <c r="K68" s="33" t="str">
        <f>'TKB SANG'!$M33</f>
        <v>L</v>
      </c>
      <c r="L68" s="34" t="str">
        <f>'TKB SANG'!$N33</f>
        <v>Vũ</v>
      </c>
      <c r="M68" s="33" t="str">
        <f>'TKB SANG'!$M38</f>
        <v>V</v>
      </c>
      <c r="N68" s="34" t="str">
        <f>'TKB SANG'!$N38</f>
        <v>Bình</v>
      </c>
    </row>
    <row r="69" spans="1:14" s="2" customFormat="1" ht="21" customHeight="1" x14ac:dyDescent="0.25">
      <c r="A69" s="533"/>
      <c r="B69" s="18">
        <v>5</v>
      </c>
      <c r="C69" s="35" t="str">
        <f>'TKB SANG'!$M14</f>
        <v>H</v>
      </c>
      <c r="D69" s="36" t="str">
        <f>'TKB SANG'!$N14</f>
        <v>Hoa</v>
      </c>
      <c r="E69" s="35" t="str">
        <f>'TKB SANG'!$M19</f>
        <v>V</v>
      </c>
      <c r="F69" s="36" t="str">
        <f>'TKB SANG'!$N19</f>
        <v>Bình</v>
      </c>
      <c r="G69" s="35" t="str">
        <f>'TKB SANG'!$M24</f>
        <v>A</v>
      </c>
      <c r="H69" s="36" t="str">
        <f>'TKB SANG'!$N24</f>
        <v>Vinh</v>
      </c>
      <c r="I69" s="35">
        <f>'TKB SANG'!$M29</f>
        <v>0</v>
      </c>
      <c r="J69" s="36">
        <f>'TKB SANG'!$N29</f>
        <v>0</v>
      </c>
      <c r="K69" s="35" t="str">
        <f>'TKB SANG'!$M34</f>
        <v>MT</v>
      </c>
      <c r="L69" s="36" t="str">
        <f>'TKB SANG'!$N34</f>
        <v>T.Hà</v>
      </c>
      <c r="M69" s="35" t="str">
        <f>'TKB SANG'!$M39</f>
        <v>S</v>
      </c>
      <c r="N69" s="36" t="str">
        <f>'TKB SANG'!$N39</f>
        <v>Bích</v>
      </c>
    </row>
    <row r="70" spans="1:14" s="2" customFormat="1" ht="21" customHeight="1" x14ac:dyDescent="0.25">
      <c r="A70" s="531" t="s">
        <v>97</v>
      </c>
      <c r="B70" s="23">
        <v>1</v>
      </c>
      <c r="C70" s="97" t="e">
        <f>#REF!</f>
        <v>#REF!</v>
      </c>
      <c r="D70" s="97" t="e">
        <f>#REF!</f>
        <v>#REF!</v>
      </c>
      <c r="E70" s="97" t="e">
        <f>#REF!</f>
        <v>#REF!</v>
      </c>
      <c r="F70" s="97" t="e">
        <f>#REF!</f>
        <v>#REF!</v>
      </c>
      <c r="G70" s="97" t="e">
        <f>#REF!</f>
        <v>#REF!</v>
      </c>
      <c r="H70" s="97" t="e">
        <f>#REF!</f>
        <v>#REF!</v>
      </c>
      <c r="I70" s="97" t="e">
        <f>#REF!</f>
        <v>#REF!</v>
      </c>
      <c r="J70" s="97" t="e">
        <f>#REF!</f>
        <v>#REF!</v>
      </c>
      <c r="K70" s="97" t="e">
        <f>#REF!</f>
        <v>#REF!</v>
      </c>
      <c r="L70" s="97" t="e">
        <f>#REF!</f>
        <v>#REF!</v>
      </c>
      <c r="M70" s="140" t="e">
        <f>#REF!</f>
        <v>#REF!</v>
      </c>
      <c r="N70" s="140" t="e">
        <f>#REF!</f>
        <v>#REF!</v>
      </c>
    </row>
    <row r="71" spans="1:14" s="2" customFormat="1" ht="21" customHeight="1" x14ac:dyDescent="0.25">
      <c r="A71" s="532"/>
      <c r="B71" s="17">
        <v>2</v>
      </c>
      <c r="C71" s="137" t="e">
        <f>#REF!</f>
        <v>#REF!</v>
      </c>
      <c r="D71" s="137" t="e">
        <f>#REF!</f>
        <v>#REF!</v>
      </c>
      <c r="E71" s="137" t="e">
        <f>#REF!</f>
        <v>#REF!</v>
      </c>
      <c r="F71" s="137" t="e">
        <f>#REF!</f>
        <v>#REF!</v>
      </c>
      <c r="G71" s="137" t="e">
        <f>#REF!</f>
        <v>#REF!</v>
      </c>
      <c r="H71" s="137" t="e">
        <f>#REF!</f>
        <v>#REF!</v>
      </c>
      <c r="I71" s="137" t="e">
        <f>#REF!</f>
        <v>#REF!</v>
      </c>
      <c r="J71" s="137" t="e">
        <f>#REF!</f>
        <v>#REF!</v>
      </c>
      <c r="K71" s="137" t="e">
        <f>#REF!</f>
        <v>#REF!</v>
      </c>
      <c r="L71" s="137" t="e">
        <f>#REF!</f>
        <v>#REF!</v>
      </c>
      <c r="M71" s="140" t="e">
        <f>#REF!</f>
        <v>#REF!</v>
      </c>
      <c r="N71" s="140" t="e">
        <f>#REF!</f>
        <v>#REF!</v>
      </c>
    </row>
    <row r="72" spans="1:14" s="2" customFormat="1" ht="21" customHeight="1" x14ac:dyDescent="0.25">
      <c r="A72" s="533"/>
      <c r="B72" s="18">
        <v>3</v>
      </c>
      <c r="C72" s="136" t="e">
        <f>#REF!</f>
        <v>#REF!</v>
      </c>
      <c r="D72" s="140" t="e">
        <f>#REF!</f>
        <v>#REF!</v>
      </c>
      <c r="E72" s="136" t="e">
        <f>#REF!</f>
        <v>#REF!</v>
      </c>
      <c r="F72" s="140" t="e">
        <f>#REF!</f>
        <v>#REF!</v>
      </c>
      <c r="G72" s="140" t="e">
        <f>#REF!</f>
        <v>#REF!</v>
      </c>
      <c r="H72" s="140" t="e">
        <f>#REF!</f>
        <v>#REF!</v>
      </c>
      <c r="I72" s="140" t="e">
        <f>#REF!</f>
        <v>#REF!</v>
      </c>
      <c r="J72" s="136" t="e">
        <f>#REF!</f>
        <v>#REF!</v>
      </c>
      <c r="K72" s="140" t="e">
        <f>#REF!</f>
        <v>#REF!</v>
      </c>
      <c r="L72" s="140" t="e">
        <f>#REF!</f>
        <v>#REF!</v>
      </c>
      <c r="M72" s="140" t="e">
        <f>#REF!</f>
        <v>#REF!</v>
      </c>
      <c r="N72" s="140" t="e">
        <f>#REF!</f>
        <v>#REF!</v>
      </c>
    </row>
    <row r="73" spans="1:14" s="2" customFormat="1" ht="21" customHeight="1" x14ac:dyDescent="0.25">
      <c r="B73" s="1"/>
      <c r="C73" s="28"/>
      <c r="D73" s="29"/>
      <c r="E73" s="28"/>
      <c r="F73" s="29"/>
      <c r="G73" s="28"/>
      <c r="H73" s="29"/>
      <c r="I73" s="28"/>
      <c r="J73" s="29"/>
      <c r="K73" s="28"/>
      <c r="L73" s="29"/>
      <c r="M73" s="28"/>
      <c r="N73" s="29"/>
    </row>
    <row r="74" spans="1:14" s="2" customFormat="1" ht="21" customHeight="1" x14ac:dyDescent="0.25">
      <c r="A74" s="530" t="s">
        <v>214</v>
      </c>
      <c r="B74" s="530"/>
      <c r="C74" s="530"/>
      <c r="D74" s="530"/>
      <c r="E74" s="530"/>
      <c r="F74" s="530"/>
      <c r="G74" s="530"/>
      <c r="H74" s="530"/>
      <c r="I74" s="530"/>
      <c r="J74" s="530"/>
      <c r="K74" s="530"/>
      <c r="L74" s="530"/>
      <c r="M74" s="530"/>
      <c r="N74" s="530"/>
    </row>
    <row r="75" spans="1:14" s="2" customFormat="1" ht="21" customHeight="1" x14ac:dyDescent="0.25">
      <c r="B75" s="11" t="s">
        <v>153</v>
      </c>
      <c r="C75" s="28"/>
      <c r="D75" s="29"/>
      <c r="E75" s="28"/>
      <c r="F75" s="29"/>
      <c r="G75" s="28"/>
      <c r="H75" s="29"/>
      <c r="I75" s="30" t="str">
        <f>$I$3</f>
        <v>Thực hiện từ ngày 05/4/2021</v>
      </c>
      <c r="J75" s="29"/>
      <c r="K75" s="28"/>
      <c r="L75" s="29"/>
      <c r="M75" s="28"/>
      <c r="N75" s="29"/>
    </row>
    <row r="76" spans="1:14" s="2" customFormat="1" ht="21" customHeight="1" x14ac:dyDescent="0.25">
      <c r="A76" s="536" t="s">
        <v>25</v>
      </c>
      <c r="B76" s="537"/>
      <c r="C76" s="534" t="s">
        <v>90</v>
      </c>
      <c r="D76" s="535"/>
      <c r="E76" s="534" t="s">
        <v>91</v>
      </c>
      <c r="F76" s="535"/>
      <c r="G76" s="534" t="s">
        <v>92</v>
      </c>
      <c r="H76" s="535"/>
      <c r="I76" s="534" t="s">
        <v>93</v>
      </c>
      <c r="J76" s="535"/>
      <c r="K76" s="534" t="s">
        <v>94</v>
      </c>
      <c r="L76" s="535"/>
      <c r="M76" s="534" t="s">
        <v>95</v>
      </c>
      <c r="N76" s="535"/>
    </row>
    <row r="77" spans="1:14" s="2" customFormat="1" ht="21" customHeight="1" x14ac:dyDescent="0.25">
      <c r="A77" s="531" t="s">
        <v>96</v>
      </c>
      <c r="B77" s="16">
        <v>1</v>
      </c>
      <c r="C77" s="31" t="str">
        <f>'TKB SANG'!O10</f>
        <v>CC</v>
      </c>
      <c r="D77" s="32" t="str">
        <f>'TKB SANG'!$P10</f>
        <v>Thu</v>
      </c>
      <c r="E77" s="31" t="str">
        <f>'TKB SANG'!$O15</f>
        <v>T</v>
      </c>
      <c r="F77" s="114" t="str">
        <f>'TKB SANG'!$P15</f>
        <v>Khang</v>
      </c>
      <c r="G77" s="31" t="str">
        <f>'TKB SANG'!$O20</f>
        <v>TD</v>
      </c>
      <c r="H77" s="114" t="str">
        <f>'TKB SANG'!$P20</f>
        <v>Đính</v>
      </c>
      <c r="I77" s="31" t="str">
        <f>'TKB SANG'!$O25</f>
        <v>V</v>
      </c>
      <c r="J77" s="114" t="str">
        <f>'TKB SANG'!$P25</f>
        <v>Thu</v>
      </c>
      <c r="K77" s="31" t="str">
        <f>'TKB SANG'!$O30</f>
        <v>Đ</v>
      </c>
      <c r="L77" s="114" t="str">
        <f>'TKB SANG'!$P30</f>
        <v>Hoàng</v>
      </c>
      <c r="M77" s="31" t="str">
        <f>'TKB SANG'!$O35</f>
        <v>A</v>
      </c>
      <c r="N77" s="114" t="str">
        <f>'TKB SANG'!$P35</f>
        <v>Vinh</v>
      </c>
    </row>
    <row r="78" spans="1:14" s="2" customFormat="1" ht="21" customHeight="1" x14ac:dyDescent="0.25">
      <c r="A78" s="532"/>
      <c r="B78" s="17">
        <v>2</v>
      </c>
      <c r="C78" s="33" t="str">
        <f>'TKB SANG'!O11</f>
        <v>SH</v>
      </c>
      <c r="D78" s="34" t="str">
        <f>'TKB SANG'!$P11</f>
        <v>Thu</v>
      </c>
      <c r="E78" s="33" t="str">
        <f>'TKB SANG'!$O16</f>
        <v>T</v>
      </c>
      <c r="F78" s="113" t="str">
        <f>'TKB SANG'!$P16</f>
        <v>Khang</v>
      </c>
      <c r="G78" s="33" t="str">
        <f>'TKB SANG'!$O21</f>
        <v>SV</v>
      </c>
      <c r="H78" s="113" t="str">
        <f>'TKB SANG'!$P21</f>
        <v>V.Anh</v>
      </c>
      <c r="I78" s="33" t="str">
        <f>'TKB SANG'!$O26</f>
        <v>H</v>
      </c>
      <c r="J78" s="113" t="str">
        <f>'TKB SANG'!$P26</f>
        <v>Hoa</v>
      </c>
      <c r="K78" s="33" t="str">
        <f>'TKB SANG'!$O31</f>
        <v>MT</v>
      </c>
      <c r="L78" s="113" t="str">
        <f>'TKB SANG'!$P31</f>
        <v>T.Hà</v>
      </c>
      <c r="M78" s="33" t="str">
        <f>'TKB SANG'!$O36</f>
        <v>Đ</v>
      </c>
      <c r="N78" s="113" t="str">
        <f>'TKB SANG'!$P36</f>
        <v>Hoàng</v>
      </c>
    </row>
    <row r="79" spans="1:14" s="2" customFormat="1" ht="21" customHeight="1" x14ac:dyDescent="0.25">
      <c r="A79" s="532"/>
      <c r="B79" s="17">
        <v>3</v>
      </c>
      <c r="C79" s="33" t="str">
        <f>'TKB SANG'!O12</f>
        <v>T</v>
      </c>
      <c r="D79" s="34" t="str">
        <f>'TKB SANG'!$P12</f>
        <v>Khang</v>
      </c>
      <c r="E79" s="33" t="str">
        <f>'TKB SANG'!$O17</f>
        <v>V</v>
      </c>
      <c r="F79" s="113" t="str">
        <f>'TKB SANG'!$P17</f>
        <v>Thu</v>
      </c>
      <c r="G79" s="33" t="str">
        <f>'TKB SANG'!$O22</f>
        <v>A</v>
      </c>
      <c r="H79" s="113" t="str">
        <f>'TKB SANG'!$P22</f>
        <v>Vinh</v>
      </c>
      <c r="I79" s="33" t="str">
        <f>'TKB SANG'!$O27</f>
        <v>L</v>
      </c>
      <c r="J79" s="113" t="str">
        <f>'TKB SANG'!$P27</f>
        <v>Vũ</v>
      </c>
      <c r="K79" s="33" t="str">
        <f>'TKB SANG'!$O32</f>
        <v>TD</v>
      </c>
      <c r="L79" s="113" t="str">
        <f>'TKB SANG'!$P32</f>
        <v>Đính</v>
      </c>
      <c r="M79" s="33" t="str">
        <f>'TKB SANG'!$O37</f>
        <v>T</v>
      </c>
      <c r="N79" s="113" t="str">
        <f>'TKB SANG'!$P37</f>
        <v>Khang</v>
      </c>
    </row>
    <row r="80" spans="1:14" s="2" customFormat="1" ht="21" customHeight="1" x14ac:dyDescent="0.25">
      <c r="A80" s="532"/>
      <c r="B80" s="17">
        <v>4</v>
      </c>
      <c r="C80" s="33" t="str">
        <f>'TKB SANG'!O13</f>
        <v>KNS</v>
      </c>
      <c r="D80" s="34" t="str">
        <f>'TKB SANG'!$P13</f>
        <v>TT</v>
      </c>
      <c r="E80" s="35" t="str">
        <f>'TKB SANG'!$O18</f>
        <v>CN</v>
      </c>
      <c r="F80" s="112" t="str">
        <f>'TKB SANG'!$P18</f>
        <v>Tùng</v>
      </c>
      <c r="G80" s="33" t="str">
        <f>'TKB SANG'!$O23</f>
        <v>V</v>
      </c>
      <c r="H80" s="112" t="str">
        <f>'TKB SANG'!$P23</f>
        <v>Thu</v>
      </c>
      <c r="I80" s="35">
        <f>'TKB SANG'!$O28</f>
        <v>0</v>
      </c>
      <c r="J80" s="112">
        <f>'TKB SANG'!$P28</f>
        <v>0</v>
      </c>
      <c r="K80" s="35" t="str">
        <f>'TKB SANG'!$O33</f>
        <v>A*</v>
      </c>
      <c r="L80" s="112" t="str">
        <f>'TKB SANG'!$P33</f>
        <v>Vinh</v>
      </c>
      <c r="M80" s="35" t="str">
        <f>'TKB SANG'!$O38</f>
        <v>S</v>
      </c>
      <c r="N80" s="112" t="str">
        <f>'TKB SANG'!$P38</f>
        <v>Bích</v>
      </c>
    </row>
    <row r="81" spans="1:14" s="2" customFormat="1" ht="21" customHeight="1" x14ac:dyDescent="0.25">
      <c r="A81" s="533"/>
      <c r="B81" s="18">
        <v>5</v>
      </c>
      <c r="C81" s="33" t="str">
        <f>'TKB SANG'!O14</f>
        <v>SV</v>
      </c>
      <c r="D81" s="34" t="str">
        <f>'TKB SANG'!$P14</f>
        <v>V.Anh</v>
      </c>
      <c r="E81" s="31" t="str">
        <f>'TKB SANG'!$O19</f>
        <v>A</v>
      </c>
      <c r="F81" s="114" t="str">
        <f>'TKB SANG'!$P19</f>
        <v>Vinh</v>
      </c>
      <c r="G81" s="31" t="str">
        <f>'TKB SANG'!$O24</f>
        <v>V</v>
      </c>
      <c r="H81" s="114" t="str">
        <f>'TKB SANG'!$P24</f>
        <v>Thu</v>
      </c>
      <c r="I81" s="31">
        <f>'TKB SANG'!$O29</f>
        <v>0</v>
      </c>
      <c r="J81" s="114">
        <f>'TKB SANG'!$P29</f>
        <v>0</v>
      </c>
      <c r="K81" s="31" t="str">
        <f>'TKB SANG'!$O34</f>
        <v>H</v>
      </c>
      <c r="L81" s="114" t="str">
        <f>'TKB SANG'!$P34</f>
        <v>Hoa</v>
      </c>
      <c r="M81" s="31" t="str">
        <f>'TKB SANG'!$O39</f>
        <v>CD</v>
      </c>
      <c r="N81" s="114" t="str">
        <f>'TKB SANG'!$P39</f>
        <v>Oanh</v>
      </c>
    </row>
    <row r="82" spans="1:14" s="2" customFormat="1" ht="21" customHeight="1" x14ac:dyDescent="0.25">
      <c r="A82" s="531" t="s">
        <v>97</v>
      </c>
      <c r="B82" s="23">
        <v>1</v>
      </c>
      <c r="C82" s="97" t="e">
        <f>#REF!</f>
        <v>#REF!</v>
      </c>
      <c r="D82" s="97" t="e">
        <f>#REF!</f>
        <v>#REF!</v>
      </c>
      <c r="E82" s="97" t="e">
        <f>#REF!</f>
        <v>#REF!</v>
      </c>
      <c r="F82" s="97" t="e">
        <f>#REF!</f>
        <v>#REF!</v>
      </c>
      <c r="G82" s="97" t="e">
        <f>#REF!</f>
        <v>#REF!</v>
      </c>
      <c r="H82" s="97" t="e">
        <f>#REF!</f>
        <v>#REF!</v>
      </c>
      <c r="I82" s="97" t="e">
        <f>#REF!</f>
        <v>#REF!</v>
      </c>
      <c r="J82" s="97" t="e">
        <f>#REF!</f>
        <v>#REF!</v>
      </c>
      <c r="K82" s="97" t="e">
        <f>#REF!</f>
        <v>#REF!</v>
      </c>
      <c r="L82" s="97" t="e">
        <f>#REF!</f>
        <v>#REF!</v>
      </c>
      <c r="M82" s="97" t="e">
        <f>#REF!</f>
        <v>#REF!</v>
      </c>
      <c r="N82" s="138" t="e">
        <f>#REF!</f>
        <v>#REF!</v>
      </c>
    </row>
    <row r="83" spans="1:14" s="2" customFormat="1" ht="21" customHeight="1" x14ac:dyDescent="0.25">
      <c r="A83" s="532"/>
      <c r="B83" s="17">
        <v>2</v>
      </c>
      <c r="C83" s="137" t="e">
        <f>#REF!</f>
        <v>#REF!</v>
      </c>
      <c r="D83" s="137" t="e">
        <f>#REF!</f>
        <v>#REF!</v>
      </c>
      <c r="E83" s="137" t="e">
        <f>#REF!</f>
        <v>#REF!</v>
      </c>
      <c r="F83" s="137" t="e">
        <f>#REF!</f>
        <v>#REF!</v>
      </c>
      <c r="G83" s="137" t="e">
        <f>#REF!</f>
        <v>#REF!</v>
      </c>
      <c r="H83" s="137" t="e">
        <f>#REF!</f>
        <v>#REF!</v>
      </c>
      <c r="I83" s="137" t="e">
        <f>#REF!</f>
        <v>#REF!</v>
      </c>
      <c r="J83" s="137" t="e">
        <f>#REF!</f>
        <v>#REF!</v>
      </c>
      <c r="K83" s="137" t="e">
        <f>#REF!</f>
        <v>#REF!</v>
      </c>
      <c r="L83" s="137" t="e">
        <f>#REF!</f>
        <v>#REF!</v>
      </c>
      <c r="M83" s="137" t="e">
        <f>#REF!</f>
        <v>#REF!</v>
      </c>
      <c r="N83" s="139" t="e">
        <f>#REF!</f>
        <v>#REF!</v>
      </c>
    </row>
    <row r="84" spans="1:14" s="2" customFormat="1" ht="21" customHeight="1" x14ac:dyDescent="0.25">
      <c r="A84" s="533"/>
      <c r="B84" s="18">
        <v>3</v>
      </c>
      <c r="C84" s="136" t="e">
        <f>#REF!</f>
        <v>#REF!</v>
      </c>
      <c r="D84" s="140" t="e">
        <f>#REF!</f>
        <v>#REF!</v>
      </c>
      <c r="E84" s="136" t="e">
        <f>#REF!</f>
        <v>#REF!</v>
      </c>
      <c r="F84" s="140" t="e">
        <f>#REF!</f>
        <v>#REF!</v>
      </c>
      <c r="G84" s="140" t="e">
        <f>#REF!</f>
        <v>#REF!</v>
      </c>
      <c r="H84" s="140" t="e">
        <f>#REF!</f>
        <v>#REF!</v>
      </c>
      <c r="I84" s="140" t="e">
        <f>#REF!</f>
        <v>#REF!</v>
      </c>
      <c r="J84" s="136" t="e">
        <f>#REF!</f>
        <v>#REF!</v>
      </c>
      <c r="K84" s="140" t="e">
        <f>#REF!</f>
        <v>#REF!</v>
      </c>
      <c r="L84" s="140" t="e">
        <f>#REF!</f>
        <v>#REF!</v>
      </c>
      <c r="M84" s="140" t="e">
        <f>#REF!</f>
        <v>#REF!</v>
      </c>
      <c r="N84" s="136" t="e">
        <f>#REF!</f>
        <v>#REF!</v>
      </c>
    </row>
    <row r="85" spans="1:14" s="2" customFormat="1" ht="21" customHeight="1" x14ac:dyDescent="0.25">
      <c r="B85" s="1"/>
      <c r="C85" s="28"/>
      <c r="D85" s="29"/>
      <c r="E85" s="28"/>
      <c r="F85" s="29"/>
      <c r="G85" s="28"/>
      <c r="H85" s="29"/>
      <c r="I85" s="28"/>
      <c r="J85" s="29"/>
      <c r="K85" s="28"/>
      <c r="L85" s="29"/>
      <c r="M85" s="28"/>
      <c r="N85" s="29"/>
    </row>
    <row r="86" spans="1:14" s="2" customFormat="1" ht="21" customHeight="1" x14ac:dyDescent="0.25">
      <c r="A86" s="530" t="s">
        <v>214</v>
      </c>
      <c r="B86" s="530"/>
      <c r="C86" s="530"/>
      <c r="D86" s="530"/>
      <c r="E86" s="530"/>
      <c r="F86" s="530"/>
      <c r="G86" s="530"/>
      <c r="H86" s="530"/>
      <c r="I86" s="530"/>
      <c r="J86" s="530"/>
      <c r="K86" s="530"/>
      <c r="L86" s="530"/>
      <c r="M86" s="530"/>
      <c r="N86" s="530"/>
    </row>
    <row r="87" spans="1:14" s="2" customFormat="1" ht="21" customHeight="1" x14ac:dyDescent="0.25">
      <c r="B87" s="11" t="s">
        <v>113</v>
      </c>
      <c r="C87" s="28"/>
      <c r="D87" s="29"/>
      <c r="E87" s="28"/>
      <c r="F87" s="29"/>
      <c r="G87" s="28"/>
      <c r="H87" s="29"/>
      <c r="I87" s="30" t="str">
        <f>$I$3</f>
        <v>Thực hiện từ ngày 05/4/2021</v>
      </c>
      <c r="J87" s="29"/>
      <c r="K87" s="28"/>
      <c r="L87" s="29"/>
      <c r="M87" s="28"/>
      <c r="N87" s="29"/>
    </row>
    <row r="88" spans="1:14" s="15" customFormat="1" ht="21" customHeight="1" x14ac:dyDescent="0.25">
      <c r="A88" s="536" t="s">
        <v>25</v>
      </c>
      <c r="B88" s="537"/>
      <c r="C88" s="534" t="s">
        <v>90</v>
      </c>
      <c r="D88" s="535"/>
      <c r="E88" s="534" t="s">
        <v>91</v>
      </c>
      <c r="F88" s="535"/>
      <c r="G88" s="534" t="s">
        <v>92</v>
      </c>
      <c r="H88" s="535"/>
      <c r="I88" s="534" t="s">
        <v>93</v>
      </c>
      <c r="J88" s="535"/>
      <c r="K88" s="534" t="s">
        <v>94</v>
      </c>
      <c r="L88" s="535"/>
      <c r="M88" s="534" t="s">
        <v>95</v>
      </c>
      <c r="N88" s="535"/>
    </row>
    <row r="89" spans="1:14" s="2" customFormat="1" ht="21" customHeight="1" x14ac:dyDescent="0.25">
      <c r="A89" s="531" t="s">
        <v>96</v>
      </c>
      <c r="B89" s="16">
        <v>1</v>
      </c>
      <c r="C89" s="31" t="str">
        <f>'TKB SANG'!$Q10</f>
        <v>CC</v>
      </c>
      <c r="D89" s="32" t="str">
        <f>'TKB SANG'!$R10</f>
        <v>T.Trang</v>
      </c>
      <c r="E89" s="31" t="str">
        <f>'TKB SANG'!$Q15</f>
        <v>L</v>
      </c>
      <c r="F89" s="32" t="str">
        <f>'TKB SANG'!$R15</f>
        <v>Vũ</v>
      </c>
      <c r="G89" s="31" t="str">
        <f>'TKB SANG'!$Q20</f>
        <v>V</v>
      </c>
      <c r="H89" s="32" t="str">
        <f>'TKB SANG'!$R20</f>
        <v>Thủy</v>
      </c>
      <c r="I89" s="31" t="str">
        <f>'TKB SANG'!$Q25</f>
        <v>H</v>
      </c>
      <c r="J89" s="32" t="str">
        <f>'TKB SANG'!$R25</f>
        <v>Hoa</v>
      </c>
      <c r="K89" s="31" t="str">
        <f>'TKB SANG'!$Q30</f>
        <v>Đ</v>
      </c>
      <c r="L89" s="32" t="str">
        <f>'TKB SANG'!$R30</f>
        <v>M.Lan</v>
      </c>
      <c r="M89" s="31" t="str">
        <f>'TKB SANG'!$Q35</f>
        <v>TD</v>
      </c>
      <c r="N89" s="32" t="str">
        <f>'TKB SANG'!$R35</f>
        <v>Đính</v>
      </c>
    </row>
    <row r="90" spans="1:14" s="2" customFormat="1" ht="21" customHeight="1" x14ac:dyDescent="0.25">
      <c r="A90" s="532"/>
      <c r="B90" s="17">
        <v>2</v>
      </c>
      <c r="C90" s="31" t="str">
        <f>'TKB SANG'!$Q11</f>
        <v>SH</v>
      </c>
      <c r="D90" s="32" t="str">
        <f>'TKB SANG'!$R11</f>
        <v>T.Trang</v>
      </c>
      <c r="E90" s="31" t="str">
        <f>'TKB SANG'!$Q16</f>
        <v>A</v>
      </c>
      <c r="F90" s="32" t="str">
        <f>'TKB SANG'!$R16</f>
        <v>Dương</v>
      </c>
      <c r="G90" s="31" t="str">
        <f>'TKB SANG'!$Q21</f>
        <v>SV</v>
      </c>
      <c r="H90" s="32" t="str">
        <f>'TKB SANG'!$R21</f>
        <v>Khai</v>
      </c>
      <c r="I90" s="31" t="str">
        <f>'TKB SANG'!$Q26</f>
        <v>A</v>
      </c>
      <c r="J90" s="32" t="str">
        <f>'TKB SANG'!$R26</f>
        <v>Dương</v>
      </c>
      <c r="K90" s="31" t="str">
        <f>'TKB SANG'!$Q31</f>
        <v>A</v>
      </c>
      <c r="L90" s="32" t="str">
        <f>'TKB SANG'!$R31</f>
        <v>Dương</v>
      </c>
      <c r="M90" s="31" t="str">
        <f>'TKB SANG'!$Q36</f>
        <v>S</v>
      </c>
      <c r="N90" s="32" t="str">
        <f>'TKB SANG'!$R36</f>
        <v>Bích</v>
      </c>
    </row>
    <row r="91" spans="1:14" s="2" customFormat="1" ht="21" customHeight="1" x14ac:dyDescent="0.25">
      <c r="A91" s="532"/>
      <c r="B91" s="17">
        <v>3</v>
      </c>
      <c r="C91" s="31" t="str">
        <f>'TKB SANG'!$Q12</f>
        <v>L</v>
      </c>
      <c r="D91" s="32" t="str">
        <f>'TKB SANG'!$R12</f>
        <v>Vũ</v>
      </c>
      <c r="E91" s="31" t="str">
        <f>'TKB SANG'!$Q17</f>
        <v>TD</v>
      </c>
      <c r="F91" s="32" t="str">
        <f>'TKB SANG'!$R17</f>
        <v>Đính</v>
      </c>
      <c r="G91" s="31" t="str">
        <f>'TKB SANG'!$Q22</f>
        <v>SV</v>
      </c>
      <c r="H91" s="32" t="str">
        <f>'TKB SANG'!$R22</f>
        <v>Khai</v>
      </c>
      <c r="I91" s="31" t="str">
        <f>'TKB SANG'!$Q27</f>
        <v>MT</v>
      </c>
      <c r="J91" s="32" t="str">
        <f>'TKB SANG'!$R27</f>
        <v>Dương</v>
      </c>
      <c r="K91" s="31" t="str">
        <f>'TKB SANG'!$Q32</f>
        <v>H</v>
      </c>
      <c r="L91" s="32" t="str">
        <f>'TKB SANG'!$R32</f>
        <v>Hoa</v>
      </c>
      <c r="M91" s="31" t="str">
        <f>'TKB SANG'!$Q37</f>
        <v>T</v>
      </c>
      <c r="N91" s="32" t="str">
        <f>'TKB SANG'!$R37</f>
        <v>T.Trang</v>
      </c>
    </row>
    <row r="92" spans="1:14" s="2" customFormat="1" ht="21" customHeight="1" x14ac:dyDescent="0.25">
      <c r="A92" s="532"/>
      <c r="B92" s="17">
        <v>4</v>
      </c>
      <c r="C92" s="31" t="str">
        <f>'TKB SANG'!$Q13</f>
        <v>T</v>
      </c>
      <c r="D92" s="32" t="str">
        <f>'TKB SANG'!$R13</f>
        <v>T.Trang</v>
      </c>
      <c r="E92" s="31" t="str">
        <f>'TKB SANG'!$Q18</f>
        <v>V</v>
      </c>
      <c r="F92" s="32" t="str">
        <f>'TKB SANG'!$R18</f>
        <v>Thủy</v>
      </c>
      <c r="G92" s="31" t="str">
        <f>'TKB SANG'!$Q23</f>
        <v>CD</v>
      </c>
      <c r="H92" s="32" t="str">
        <f>'TKB SANG'!$R23</f>
        <v>Doanh</v>
      </c>
      <c r="I92" s="31">
        <f>'TKB SANG'!$Q28</f>
        <v>0</v>
      </c>
      <c r="J92" s="32">
        <f>'TKB SANG'!$R28</f>
        <v>0</v>
      </c>
      <c r="K92" s="31" t="str">
        <f>'TKB SANG'!$Q33</f>
        <v>V</v>
      </c>
      <c r="L92" s="32" t="str">
        <f>'TKB SANG'!$R33</f>
        <v>Thủy</v>
      </c>
      <c r="M92" s="31" t="str">
        <f>'TKB SANG'!$Q38</f>
        <v>CN</v>
      </c>
      <c r="N92" s="32" t="str">
        <f>'TKB SANG'!$R38</f>
        <v>Khang</v>
      </c>
    </row>
    <row r="93" spans="1:14" s="2" customFormat="1" ht="21" customHeight="1" x14ac:dyDescent="0.25">
      <c r="A93" s="533"/>
      <c r="B93" s="18">
        <v>5</v>
      </c>
      <c r="C93" s="31" t="str">
        <f>'TKB SANG'!$Q14</f>
        <v>T</v>
      </c>
      <c r="D93" s="32" t="str">
        <f>'TKB SANG'!$R14</f>
        <v>T.Trang</v>
      </c>
      <c r="E93" s="31" t="str">
        <f>'TKB SANG'!$Q19</f>
        <v>V</v>
      </c>
      <c r="F93" s="32" t="str">
        <f>'TKB SANG'!$R19</f>
        <v>Thủy</v>
      </c>
      <c r="G93" s="31" t="str">
        <f>'TKB SANG'!$Q24</f>
        <v>S</v>
      </c>
      <c r="H93" s="32" t="str">
        <f>'TKB SANG'!$R24</f>
        <v>Bích</v>
      </c>
      <c r="I93" s="31">
        <f>'TKB SANG'!$Q29</f>
        <v>0</v>
      </c>
      <c r="J93" s="32">
        <f>'TKB SANG'!$R29</f>
        <v>0</v>
      </c>
      <c r="K93" s="31" t="str">
        <f>'TKB SANG'!$Q34</f>
        <v>V</v>
      </c>
      <c r="L93" s="32" t="str">
        <f>'TKB SANG'!$R34</f>
        <v>Thủy</v>
      </c>
      <c r="M93" s="31" t="str">
        <f>'TKB SANG'!$Q39</f>
        <v>T</v>
      </c>
      <c r="N93" s="32" t="str">
        <f>'TKB SANG'!$R39</f>
        <v>T.Trang</v>
      </c>
    </row>
    <row r="94" spans="1:14" s="2" customFormat="1" ht="21" customHeight="1" x14ac:dyDescent="0.25">
      <c r="A94" s="531" t="s">
        <v>97</v>
      </c>
      <c r="B94" s="23">
        <v>1</v>
      </c>
      <c r="C94" s="97" t="e">
        <f>#REF!</f>
        <v>#REF!</v>
      </c>
      <c r="D94" s="97" t="e">
        <f>#REF!</f>
        <v>#REF!</v>
      </c>
      <c r="E94" s="97" t="e">
        <f>#REF!</f>
        <v>#REF!</v>
      </c>
      <c r="F94" s="97" t="e">
        <f>#REF!</f>
        <v>#REF!</v>
      </c>
      <c r="G94" s="97" t="e">
        <f>#REF!</f>
        <v>#REF!</v>
      </c>
      <c r="H94" s="97" t="e">
        <f>#REF!</f>
        <v>#REF!</v>
      </c>
      <c r="I94" s="97" t="e">
        <f>#REF!</f>
        <v>#REF!</v>
      </c>
      <c r="J94" s="97" t="e">
        <f>#REF!</f>
        <v>#REF!</v>
      </c>
      <c r="K94" s="97" t="e">
        <f>#REF!</f>
        <v>#REF!</v>
      </c>
      <c r="L94" s="97" t="e">
        <f>#REF!</f>
        <v>#REF!</v>
      </c>
      <c r="M94" s="97" t="e">
        <f>#REF!</f>
        <v>#REF!</v>
      </c>
      <c r="N94" s="138" t="e">
        <f>#REF!</f>
        <v>#REF!</v>
      </c>
    </row>
    <row r="95" spans="1:14" s="2" customFormat="1" ht="21" customHeight="1" x14ac:dyDescent="0.25">
      <c r="A95" s="532"/>
      <c r="B95" s="17">
        <v>2</v>
      </c>
      <c r="C95" s="137" t="e">
        <f>#REF!</f>
        <v>#REF!</v>
      </c>
      <c r="D95" s="137" t="e">
        <f>#REF!</f>
        <v>#REF!</v>
      </c>
      <c r="E95" s="137" t="e">
        <f>#REF!</f>
        <v>#REF!</v>
      </c>
      <c r="F95" s="137" t="e">
        <f>#REF!</f>
        <v>#REF!</v>
      </c>
      <c r="G95" s="137" t="e">
        <f>#REF!</f>
        <v>#REF!</v>
      </c>
      <c r="H95" s="137" t="e">
        <f>#REF!</f>
        <v>#REF!</v>
      </c>
      <c r="I95" s="137" t="e">
        <f>#REF!</f>
        <v>#REF!</v>
      </c>
      <c r="J95" s="137" t="e">
        <f>#REF!</f>
        <v>#REF!</v>
      </c>
      <c r="K95" s="137" t="e">
        <f>#REF!</f>
        <v>#REF!</v>
      </c>
      <c r="L95" s="137" t="e">
        <f>#REF!</f>
        <v>#REF!</v>
      </c>
      <c r="M95" s="137" t="e">
        <f>#REF!</f>
        <v>#REF!</v>
      </c>
      <c r="N95" s="139" t="e">
        <f>#REF!</f>
        <v>#REF!</v>
      </c>
    </row>
    <row r="96" spans="1:14" s="2" customFormat="1" ht="21" customHeight="1" x14ac:dyDescent="0.25">
      <c r="A96" s="533"/>
      <c r="B96" s="18">
        <v>3</v>
      </c>
      <c r="C96" s="136" t="e">
        <f>#REF!</f>
        <v>#REF!</v>
      </c>
      <c r="D96" s="140" t="e">
        <f>#REF!</f>
        <v>#REF!</v>
      </c>
      <c r="E96" s="136" t="e">
        <f>#REF!</f>
        <v>#REF!</v>
      </c>
      <c r="F96" s="140" t="e">
        <f>#REF!</f>
        <v>#REF!</v>
      </c>
      <c r="G96" s="140" t="e">
        <f>#REF!</f>
        <v>#REF!</v>
      </c>
      <c r="H96" s="140" t="e">
        <f>#REF!</f>
        <v>#REF!</v>
      </c>
      <c r="I96" s="140" t="e">
        <f>#REF!</f>
        <v>#REF!</v>
      </c>
      <c r="J96" s="136" t="e">
        <f>#REF!</f>
        <v>#REF!</v>
      </c>
      <c r="K96" s="140" t="e">
        <f>#REF!</f>
        <v>#REF!</v>
      </c>
      <c r="L96" s="140" t="e">
        <f>#REF!</f>
        <v>#REF!</v>
      </c>
      <c r="M96" s="140" t="e">
        <f>#REF!</f>
        <v>#REF!</v>
      </c>
      <c r="N96" s="136" t="e">
        <f>#REF!</f>
        <v>#REF!</v>
      </c>
    </row>
    <row r="97" spans="1:14" s="2" customFormat="1" ht="21" customHeight="1" x14ac:dyDescent="0.25">
      <c r="B97" s="1"/>
      <c r="C97" s="28"/>
      <c r="D97" s="29"/>
      <c r="E97" s="28"/>
      <c r="F97" s="29"/>
      <c r="G97" s="100" t="e">
        <f>#REF!</f>
        <v>#REF!</v>
      </c>
      <c r="H97" s="100" t="e">
        <f>#REF!</f>
        <v>#REF!</v>
      </c>
      <c r="I97" s="28"/>
      <c r="J97" s="29"/>
      <c r="K97" s="28"/>
      <c r="L97" s="29"/>
      <c r="M97" s="28"/>
      <c r="N97" s="29"/>
    </row>
    <row r="98" spans="1:14" s="2" customFormat="1" ht="21" customHeight="1" x14ac:dyDescent="0.25">
      <c r="A98" s="530" t="s">
        <v>214</v>
      </c>
      <c r="B98" s="530"/>
      <c r="C98" s="530"/>
      <c r="D98" s="530"/>
      <c r="E98" s="530"/>
      <c r="F98" s="530"/>
      <c r="G98" s="530"/>
      <c r="H98" s="530"/>
      <c r="I98" s="530"/>
      <c r="J98" s="530"/>
      <c r="K98" s="530"/>
      <c r="L98" s="530"/>
      <c r="M98" s="530"/>
      <c r="N98" s="530"/>
    </row>
    <row r="99" spans="1:14" s="2" customFormat="1" ht="21" customHeight="1" x14ac:dyDescent="0.25">
      <c r="B99" s="11" t="s">
        <v>114</v>
      </c>
      <c r="C99" s="28"/>
      <c r="D99" s="29"/>
      <c r="E99" s="28"/>
      <c r="F99" s="29"/>
      <c r="G99" s="28"/>
      <c r="H99" s="29"/>
      <c r="I99" s="30" t="str">
        <f>$I$3</f>
        <v>Thực hiện từ ngày 05/4/2021</v>
      </c>
      <c r="J99" s="29"/>
      <c r="K99" s="28"/>
      <c r="L99" s="29"/>
      <c r="M99" s="28"/>
      <c r="N99" s="29"/>
    </row>
    <row r="100" spans="1:14" s="15" customFormat="1" ht="21" customHeight="1" x14ac:dyDescent="0.25">
      <c r="A100" s="536" t="s">
        <v>25</v>
      </c>
      <c r="B100" s="537"/>
      <c r="C100" s="534" t="s">
        <v>90</v>
      </c>
      <c r="D100" s="535"/>
      <c r="E100" s="534" t="s">
        <v>91</v>
      </c>
      <c r="F100" s="535"/>
      <c r="G100" s="534" t="s">
        <v>92</v>
      </c>
      <c r="H100" s="535"/>
      <c r="I100" s="534" t="s">
        <v>93</v>
      </c>
      <c r="J100" s="535"/>
      <c r="K100" s="534" t="s">
        <v>94</v>
      </c>
      <c r="L100" s="535"/>
      <c r="M100" s="534" t="s">
        <v>95</v>
      </c>
      <c r="N100" s="535"/>
    </row>
    <row r="101" spans="1:14" s="2" customFormat="1" ht="21" customHeight="1" x14ac:dyDescent="0.25">
      <c r="A101" s="531" t="s">
        <v>96</v>
      </c>
      <c r="B101" s="16">
        <v>1</v>
      </c>
      <c r="C101" s="31" t="str">
        <f>'TKB SANG'!$S10</f>
        <v>CC</v>
      </c>
      <c r="D101" s="32" t="str">
        <f>'TKB SANG'!$T10</f>
        <v>Khang</v>
      </c>
      <c r="E101" s="31" t="str">
        <f>'TKB SANG'!$S15</f>
        <v>V</v>
      </c>
      <c r="F101" s="32" t="str">
        <f>'TKB SANG'!$T15</f>
        <v>Thu</v>
      </c>
      <c r="G101" s="31" t="str">
        <f>'TKB SANG'!$S20</f>
        <v>SV</v>
      </c>
      <c r="H101" s="32" t="str">
        <f>'TKB SANG'!$T20</f>
        <v>Khai</v>
      </c>
      <c r="I101" s="31" t="str">
        <f>'TKB SANG'!$S25</f>
        <v>T</v>
      </c>
      <c r="J101" s="32" t="str">
        <f>'TKB SANG'!$T25</f>
        <v>Khang</v>
      </c>
      <c r="K101" s="31" t="str">
        <f>'TKB SANG'!$S30</f>
        <v>TD</v>
      </c>
      <c r="L101" s="32" t="str">
        <f>'TKB SANG'!$T30</f>
        <v>Đính</v>
      </c>
      <c r="M101" s="31" t="str">
        <f>'TKB SANG'!$S35</f>
        <v>T</v>
      </c>
      <c r="N101" s="32" t="str">
        <f>'TKB SANG'!$T35</f>
        <v>Khang</v>
      </c>
    </row>
    <row r="102" spans="1:14" s="2" customFormat="1" ht="21" customHeight="1" x14ac:dyDescent="0.25">
      <c r="A102" s="532"/>
      <c r="B102" s="17">
        <v>2</v>
      </c>
      <c r="C102" s="33" t="str">
        <f>'TKB SANG'!$S11</f>
        <v>SH</v>
      </c>
      <c r="D102" s="34" t="str">
        <f>'TKB SANG'!$T11</f>
        <v>Khang</v>
      </c>
      <c r="E102" s="33" t="str">
        <f>'TKB SANG'!$S16</f>
        <v>V</v>
      </c>
      <c r="F102" s="34" t="str">
        <f>'TKB SANG'!$T16</f>
        <v>Thu</v>
      </c>
      <c r="G102" s="33" t="str">
        <f>'TKB SANG'!$S21</f>
        <v>V</v>
      </c>
      <c r="H102" s="34" t="str">
        <f>'TKB SANG'!$T21</f>
        <v>Thu</v>
      </c>
      <c r="I102" s="33" t="str">
        <f>'TKB SANG'!$S26</f>
        <v>V</v>
      </c>
      <c r="J102" s="34" t="str">
        <f>'TKB SANG'!$T26</f>
        <v>Thu</v>
      </c>
      <c r="K102" s="33" t="str">
        <f>'TKB SANG'!$S31</f>
        <v>Đ</v>
      </c>
      <c r="L102" s="34" t="str">
        <f>'TKB SANG'!$T31</f>
        <v>M.Lan</v>
      </c>
      <c r="M102" s="33" t="str">
        <f>'TKB SANG'!$S36</f>
        <v>TD</v>
      </c>
      <c r="N102" s="34" t="str">
        <f>'TKB SANG'!$T36</f>
        <v>Đính</v>
      </c>
    </row>
    <row r="103" spans="1:14" s="2" customFormat="1" ht="21" customHeight="1" x14ac:dyDescent="0.25">
      <c r="A103" s="532"/>
      <c r="B103" s="17">
        <v>3</v>
      </c>
      <c r="C103" s="33" t="str">
        <f>'TKB SANG'!$S12</f>
        <v>A</v>
      </c>
      <c r="D103" s="34" t="str">
        <f>'TKB SANG'!$T12</f>
        <v>Dương</v>
      </c>
      <c r="E103" s="33" t="str">
        <f>'TKB SANG'!$S17</f>
        <v>T</v>
      </c>
      <c r="F103" s="34" t="str">
        <f>'TKB SANG'!$T17</f>
        <v>Khang</v>
      </c>
      <c r="G103" s="33" t="str">
        <f>'TKB SANG'!$S22</f>
        <v>V</v>
      </c>
      <c r="H103" s="34" t="str">
        <f>'TKB SANG'!$T22</f>
        <v>Thu</v>
      </c>
      <c r="I103" s="33" t="str">
        <f>'TKB SANG'!$S27</f>
        <v>H</v>
      </c>
      <c r="J103" s="34" t="str">
        <f>'TKB SANG'!$T27</f>
        <v>Hoa</v>
      </c>
      <c r="K103" s="33" t="str">
        <f>'TKB SANG'!$S32</f>
        <v>MT</v>
      </c>
      <c r="L103" s="34" t="str">
        <f>'TKB SANG'!$T32</f>
        <v>Dương</v>
      </c>
      <c r="M103" s="33" t="str">
        <f>'TKB SANG'!$S37</f>
        <v>S</v>
      </c>
      <c r="N103" s="34" t="str">
        <f>'TKB SANG'!$T37</f>
        <v>Bích</v>
      </c>
    </row>
    <row r="104" spans="1:14" s="2" customFormat="1" ht="21" customHeight="1" x14ac:dyDescent="0.25">
      <c r="A104" s="532"/>
      <c r="B104" s="17">
        <v>4</v>
      </c>
      <c r="C104" s="33" t="str">
        <f>'TKB SANG'!$S13</f>
        <v>L</v>
      </c>
      <c r="D104" s="34" t="str">
        <f>'TKB SANG'!$T13</f>
        <v>Vũ</v>
      </c>
      <c r="E104" s="33" t="str">
        <f>'TKB SANG'!$S18</f>
        <v>L</v>
      </c>
      <c r="F104" s="34" t="str">
        <f>'TKB SANG'!$T18</f>
        <v>Vũ</v>
      </c>
      <c r="G104" s="33" t="str">
        <f>'TKB SANG'!$S23</f>
        <v>SV</v>
      </c>
      <c r="H104" s="34" t="str">
        <f>'TKB SANG'!$T23</f>
        <v>Khai</v>
      </c>
      <c r="I104" s="33">
        <f>'TKB SANG'!$S28</f>
        <v>0</v>
      </c>
      <c r="J104" s="34">
        <f>'TKB SANG'!$T28</f>
        <v>0</v>
      </c>
      <c r="K104" s="33" t="str">
        <f>'TKB SANG'!$S33</f>
        <v>H</v>
      </c>
      <c r="L104" s="34" t="str">
        <f>'TKB SANG'!$T33</f>
        <v>Hoa</v>
      </c>
      <c r="M104" s="33" t="str">
        <f>'TKB SANG'!$S38</f>
        <v>A</v>
      </c>
      <c r="N104" s="34" t="str">
        <f>'TKB SANG'!$T38</f>
        <v>Dương</v>
      </c>
    </row>
    <row r="105" spans="1:14" s="2" customFormat="1" ht="21" customHeight="1" x14ac:dyDescent="0.25">
      <c r="A105" s="533"/>
      <c r="B105" s="18">
        <v>5</v>
      </c>
      <c r="C105" s="35" t="str">
        <f>'TKB SANG'!$S14</f>
        <v>S</v>
      </c>
      <c r="D105" s="36" t="str">
        <f>'TKB SANG'!$T14</f>
        <v>Bích</v>
      </c>
      <c r="E105" s="35" t="str">
        <f>'TKB SANG'!$S19</f>
        <v>CN</v>
      </c>
      <c r="F105" s="36" t="str">
        <f>'TKB SANG'!$T19</f>
        <v>Khang</v>
      </c>
      <c r="G105" s="35" t="str">
        <f>'TKB SANG'!$S24</f>
        <v>CD</v>
      </c>
      <c r="H105" s="36" t="str">
        <f>'TKB SANG'!$T24</f>
        <v>Doanh</v>
      </c>
      <c r="I105" s="35">
        <f>'TKB SANG'!$S29</f>
        <v>0</v>
      </c>
      <c r="J105" s="36">
        <f>'TKB SANG'!$T29</f>
        <v>0</v>
      </c>
      <c r="K105" s="35" t="str">
        <f>'TKB SANG'!$S34</f>
        <v>A</v>
      </c>
      <c r="L105" s="36" t="str">
        <f>'TKB SANG'!$T34</f>
        <v>Dương</v>
      </c>
      <c r="M105" s="33" t="str">
        <f>'TKB SANG'!$S39</f>
        <v>T</v>
      </c>
      <c r="N105" s="34" t="str">
        <f>'TKB SANG'!$T39</f>
        <v>Khang</v>
      </c>
    </row>
    <row r="106" spans="1:14" s="2" customFormat="1" ht="21" customHeight="1" x14ac:dyDescent="0.25">
      <c r="A106" s="531" t="s">
        <v>97</v>
      </c>
      <c r="B106" s="23">
        <v>1</v>
      </c>
      <c r="C106" s="97" t="e">
        <f>#REF!</f>
        <v>#REF!</v>
      </c>
      <c r="D106" s="97" t="e">
        <f>#REF!</f>
        <v>#REF!</v>
      </c>
      <c r="E106" s="97" t="e">
        <f>#REF!</f>
        <v>#REF!</v>
      </c>
      <c r="F106" s="97" t="e">
        <f>#REF!</f>
        <v>#REF!</v>
      </c>
      <c r="G106" s="97" t="e">
        <f>#REF!</f>
        <v>#REF!</v>
      </c>
      <c r="H106" s="97" t="e">
        <f>#REF!</f>
        <v>#REF!</v>
      </c>
      <c r="I106" s="97" t="e">
        <f>#REF!</f>
        <v>#REF!</v>
      </c>
      <c r="J106" s="97" t="e">
        <f>#REF!</f>
        <v>#REF!</v>
      </c>
      <c r="K106" s="97" t="e">
        <f>#REF!</f>
        <v>#REF!</v>
      </c>
      <c r="L106" s="97" t="e">
        <f>#REF!</f>
        <v>#REF!</v>
      </c>
      <c r="M106" s="97" t="e">
        <f>#REF!</f>
        <v>#REF!</v>
      </c>
      <c r="N106" s="138" t="e">
        <f>#REF!</f>
        <v>#REF!</v>
      </c>
    </row>
    <row r="107" spans="1:14" s="2" customFormat="1" ht="21" customHeight="1" x14ac:dyDescent="0.25">
      <c r="A107" s="532"/>
      <c r="B107" s="17">
        <v>2</v>
      </c>
      <c r="C107" s="137" t="e">
        <f>#REF!</f>
        <v>#REF!</v>
      </c>
      <c r="D107" s="137" t="e">
        <f>#REF!</f>
        <v>#REF!</v>
      </c>
      <c r="E107" s="137" t="e">
        <f>#REF!</f>
        <v>#REF!</v>
      </c>
      <c r="F107" s="137" t="e">
        <f>#REF!</f>
        <v>#REF!</v>
      </c>
      <c r="G107" s="137" t="e">
        <f>#REF!</f>
        <v>#REF!</v>
      </c>
      <c r="H107" s="137" t="e">
        <f>#REF!</f>
        <v>#REF!</v>
      </c>
      <c r="I107" s="137" t="e">
        <f>#REF!</f>
        <v>#REF!</v>
      </c>
      <c r="J107" s="137" t="e">
        <f>#REF!</f>
        <v>#REF!</v>
      </c>
      <c r="K107" s="137" t="e">
        <f>#REF!</f>
        <v>#REF!</v>
      </c>
      <c r="L107" s="137" t="e">
        <f>#REF!</f>
        <v>#REF!</v>
      </c>
      <c r="M107" s="137" t="e">
        <f>#REF!</f>
        <v>#REF!</v>
      </c>
      <c r="N107" s="139" t="e">
        <f>#REF!</f>
        <v>#REF!</v>
      </c>
    </row>
    <row r="108" spans="1:14" s="2" customFormat="1" ht="21" customHeight="1" x14ac:dyDescent="0.25">
      <c r="A108" s="533"/>
      <c r="B108" s="18">
        <v>3</v>
      </c>
      <c r="C108" s="136" t="e">
        <f>#REF!</f>
        <v>#REF!</v>
      </c>
      <c r="D108" s="140" t="e">
        <f>#REF!</f>
        <v>#REF!</v>
      </c>
      <c r="E108" s="136" t="e">
        <f>#REF!</f>
        <v>#REF!</v>
      </c>
      <c r="F108" s="140" t="e">
        <f>#REF!</f>
        <v>#REF!</v>
      </c>
      <c r="G108" s="137" t="e">
        <f>#REF!</f>
        <v>#REF!</v>
      </c>
      <c r="H108" s="137" t="e">
        <f>#REF!</f>
        <v>#REF!</v>
      </c>
      <c r="I108" s="140" t="e">
        <f>#REF!</f>
        <v>#REF!</v>
      </c>
      <c r="J108" s="136" t="e">
        <f>#REF!</f>
        <v>#REF!</v>
      </c>
      <c r="K108" s="140" t="e">
        <f>#REF!</f>
        <v>#REF!</v>
      </c>
      <c r="L108" s="140" t="e">
        <f>#REF!</f>
        <v>#REF!</v>
      </c>
      <c r="M108" s="140" t="e">
        <f>#REF!</f>
        <v>#REF!</v>
      </c>
      <c r="N108" s="136" t="e">
        <f>#REF!</f>
        <v>#REF!</v>
      </c>
    </row>
    <row r="109" spans="1:14" s="2" customFormat="1" ht="21" customHeight="1" x14ac:dyDescent="0.25">
      <c r="B109" s="22"/>
      <c r="C109" s="27"/>
      <c r="D109" s="26"/>
      <c r="E109" s="28"/>
      <c r="F109" s="26"/>
      <c r="G109" s="27"/>
      <c r="H109" s="26"/>
      <c r="I109" s="27"/>
      <c r="J109" s="26"/>
      <c r="K109" s="27"/>
      <c r="L109" s="26"/>
      <c r="M109" s="27"/>
      <c r="N109" s="26"/>
    </row>
    <row r="110" spans="1:14" s="2" customFormat="1" ht="21" customHeight="1" x14ac:dyDescent="0.25">
      <c r="B110" s="22"/>
      <c r="C110" s="27"/>
      <c r="D110" s="26"/>
      <c r="E110" s="28"/>
      <c r="F110" s="26"/>
      <c r="G110" s="27"/>
      <c r="H110" s="26"/>
      <c r="I110" s="27"/>
      <c r="J110" s="26"/>
      <c r="K110" s="27"/>
      <c r="L110" s="26"/>
      <c r="M110" s="27"/>
      <c r="N110" s="26"/>
    </row>
    <row r="111" spans="1:14" s="2" customFormat="1" ht="21" customHeight="1" x14ac:dyDescent="0.25">
      <c r="B111" s="22"/>
      <c r="C111" s="27"/>
      <c r="D111" s="26"/>
      <c r="E111" s="28"/>
      <c r="F111" s="26"/>
      <c r="G111" s="27"/>
      <c r="H111" s="26"/>
      <c r="I111" s="27"/>
      <c r="J111" s="26"/>
      <c r="K111" s="27"/>
      <c r="L111" s="26"/>
      <c r="M111" s="27"/>
      <c r="N111" s="26"/>
    </row>
    <row r="112" spans="1:14" s="2" customFormat="1" ht="21" customHeight="1" x14ac:dyDescent="0.25">
      <c r="B112" s="22"/>
      <c r="C112" s="27"/>
      <c r="D112" s="26"/>
      <c r="E112" s="28"/>
      <c r="F112" s="26"/>
      <c r="G112" s="27"/>
      <c r="H112" s="26"/>
      <c r="I112" s="27"/>
      <c r="J112" s="26"/>
      <c r="K112" s="27"/>
      <c r="L112" s="26"/>
      <c r="M112" s="27"/>
      <c r="N112" s="26"/>
    </row>
  </sheetData>
  <mergeCells count="90">
    <mergeCell ref="A10:A12"/>
    <mergeCell ref="I4:J4"/>
    <mergeCell ref="K4:L4"/>
    <mergeCell ref="M4:N4"/>
    <mergeCell ref="A5:A9"/>
    <mergeCell ref="A4:B4"/>
    <mergeCell ref="C4:D4"/>
    <mergeCell ref="E4:F4"/>
    <mergeCell ref="G4:H4"/>
    <mergeCell ref="C28:D28"/>
    <mergeCell ref="K16:L16"/>
    <mergeCell ref="M16:N16"/>
    <mergeCell ref="A17:A21"/>
    <mergeCell ref="A22:A24"/>
    <mergeCell ref="M28:N28"/>
    <mergeCell ref="I28:J28"/>
    <mergeCell ref="K28:L28"/>
    <mergeCell ref="A28:B28"/>
    <mergeCell ref="A16:B16"/>
    <mergeCell ref="C16:D16"/>
    <mergeCell ref="E16:F16"/>
    <mergeCell ref="G16:H16"/>
    <mergeCell ref="I16:J16"/>
    <mergeCell ref="E28:F28"/>
    <mergeCell ref="G28:H28"/>
    <mergeCell ref="A29:A33"/>
    <mergeCell ref="A34:A36"/>
    <mergeCell ref="A40:B40"/>
    <mergeCell ref="C40:D40"/>
    <mergeCell ref="E40:F40"/>
    <mergeCell ref="A76:B76"/>
    <mergeCell ref="C76:D76"/>
    <mergeCell ref="E76:F76"/>
    <mergeCell ref="A86:N86"/>
    <mergeCell ref="I40:J40"/>
    <mergeCell ref="K40:L40"/>
    <mergeCell ref="M40:N40"/>
    <mergeCell ref="M52:N52"/>
    <mergeCell ref="I64:J64"/>
    <mergeCell ref="K64:L64"/>
    <mergeCell ref="M64:N64"/>
    <mergeCell ref="K52:L52"/>
    <mergeCell ref="G40:H40"/>
    <mergeCell ref="A41:A45"/>
    <mergeCell ref="A46:A48"/>
    <mergeCell ref="A52:B52"/>
    <mergeCell ref="A65:A69"/>
    <mergeCell ref="A70:A72"/>
    <mergeCell ref="E64:F64"/>
    <mergeCell ref="G64:H64"/>
    <mergeCell ref="E52:F52"/>
    <mergeCell ref="G52:H52"/>
    <mergeCell ref="C52:D52"/>
    <mergeCell ref="I52:J52"/>
    <mergeCell ref="A53:A57"/>
    <mergeCell ref="A58:A60"/>
    <mergeCell ref="A64:B64"/>
    <mergeCell ref="C64:D64"/>
    <mergeCell ref="A101:A105"/>
    <mergeCell ref="A106:A108"/>
    <mergeCell ref="M88:N88"/>
    <mergeCell ref="A89:A93"/>
    <mergeCell ref="A94:A96"/>
    <mergeCell ref="A100:B100"/>
    <mergeCell ref="C100:D100"/>
    <mergeCell ref="E100:F100"/>
    <mergeCell ref="G100:H100"/>
    <mergeCell ref="I100:J100"/>
    <mergeCell ref="K100:L100"/>
    <mergeCell ref="M100:N100"/>
    <mergeCell ref="E88:F88"/>
    <mergeCell ref="G88:H88"/>
    <mergeCell ref="I88:J88"/>
    <mergeCell ref="K88:L88"/>
    <mergeCell ref="A98:N98"/>
    <mergeCell ref="A82:A84"/>
    <mergeCell ref="A2:N2"/>
    <mergeCell ref="A14:N14"/>
    <mergeCell ref="A26:N26"/>
    <mergeCell ref="A38:N38"/>
    <mergeCell ref="A50:N50"/>
    <mergeCell ref="A62:N62"/>
    <mergeCell ref="A74:N74"/>
    <mergeCell ref="G76:H76"/>
    <mergeCell ref="I76:J76"/>
    <mergeCell ref="K76:L76"/>
    <mergeCell ref="M76:N76"/>
    <mergeCell ref="A77:A81"/>
    <mergeCell ref="A88:B88"/>
    <mergeCell ref="C88:D88"/>
  </mergeCells>
  <phoneticPr fontId="26" type="noConversion"/>
  <pageMargins left="0.75" right="0.25" top="0.5" bottom="0.5" header="0" footer="0"/>
  <pageSetup paperSize="9" orientation="portrait" r:id="rId1"/>
  <headerFooter alignWithMargins="0"/>
  <rowBreaks count="2" manualBreakCount="2">
    <brk id="37" max="14" man="1"/>
    <brk id="7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4" workbookViewId="0">
      <selection activeCell="D30" sqref="D30"/>
    </sheetView>
  </sheetViews>
  <sheetFormatPr defaultRowHeight="18.75" x14ac:dyDescent="0.3"/>
  <cols>
    <col min="1" max="1" width="6.85546875" style="432" customWidth="1"/>
    <col min="2" max="3" width="12.42578125" style="432" customWidth="1"/>
    <col min="4" max="4" width="23.7109375" style="432" customWidth="1"/>
    <col min="5" max="5" width="9.140625" style="432"/>
    <col min="6" max="6" width="10.42578125" style="432" customWidth="1"/>
    <col min="7" max="7" width="11.85546875" style="432" customWidth="1"/>
    <col min="8" max="8" width="11.7109375" style="432" customWidth="1"/>
    <col min="9" max="9" width="21.42578125" style="432" bestFit="1" customWidth="1"/>
    <col min="10" max="16384" width="9.140625" style="432"/>
  </cols>
  <sheetData>
    <row r="1" spans="1:9" x14ac:dyDescent="0.3">
      <c r="A1" s="432" t="s">
        <v>0</v>
      </c>
    </row>
    <row r="3" spans="1:9" x14ac:dyDescent="0.3">
      <c r="A3" s="432" t="s">
        <v>240</v>
      </c>
    </row>
    <row r="5" spans="1:9" x14ac:dyDescent="0.3">
      <c r="A5" s="538" t="s">
        <v>235</v>
      </c>
      <c r="B5" s="538"/>
      <c r="C5" s="538"/>
      <c r="D5" s="538"/>
      <c r="E5" s="538"/>
      <c r="F5" s="538"/>
      <c r="G5" s="538"/>
      <c r="H5" s="538"/>
      <c r="I5" s="538"/>
    </row>
    <row r="6" spans="1:9" x14ac:dyDescent="0.3">
      <c r="A6" s="539" t="s">
        <v>232</v>
      </c>
      <c r="B6" s="539"/>
      <c r="C6" s="438"/>
      <c r="D6" s="438"/>
      <c r="E6" s="435"/>
      <c r="F6" s="540" t="s">
        <v>242</v>
      </c>
      <c r="G6" s="540"/>
      <c r="H6" s="435"/>
      <c r="I6" s="435"/>
    </row>
    <row r="7" spans="1:9" x14ac:dyDescent="0.3">
      <c r="A7" s="436" t="s">
        <v>238</v>
      </c>
      <c r="B7" s="436" t="s">
        <v>237</v>
      </c>
      <c r="C7" s="436" t="s">
        <v>236</v>
      </c>
      <c r="D7" s="436" t="s">
        <v>239</v>
      </c>
      <c r="E7" s="435"/>
      <c r="F7" s="436" t="s">
        <v>238</v>
      </c>
      <c r="G7" s="436" t="s">
        <v>237</v>
      </c>
      <c r="H7" s="436" t="s">
        <v>236</v>
      </c>
      <c r="I7" s="436" t="s">
        <v>239</v>
      </c>
    </row>
    <row r="8" spans="1:9" x14ac:dyDescent="0.3">
      <c r="A8" s="436">
        <v>1</v>
      </c>
      <c r="B8" s="436" t="s">
        <v>16</v>
      </c>
      <c r="C8" s="436" t="s">
        <v>56</v>
      </c>
      <c r="D8" s="437" t="s">
        <v>36</v>
      </c>
      <c r="E8" s="435"/>
      <c r="F8" s="433">
        <v>1</v>
      </c>
      <c r="G8" s="433" t="s">
        <v>20</v>
      </c>
      <c r="H8" s="434" t="s">
        <v>243</v>
      </c>
      <c r="I8" s="434" t="s">
        <v>26</v>
      </c>
    </row>
    <row r="9" spans="1:9" x14ac:dyDescent="0.3">
      <c r="A9" s="436">
        <v>2</v>
      </c>
      <c r="B9" s="436"/>
      <c r="C9" s="436"/>
      <c r="D9" s="437"/>
      <c r="E9" s="435"/>
      <c r="F9" s="433">
        <v>2</v>
      </c>
      <c r="G9" s="433" t="s">
        <v>21</v>
      </c>
      <c r="H9" s="434" t="s">
        <v>243</v>
      </c>
      <c r="I9" s="434" t="s">
        <v>26</v>
      </c>
    </row>
    <row r="10" spans="1:9" x14ac:dyDescent="0.3">
      <c r="A10" s="436">
        <v>3</v>
      </c>
      <c r="B10" s="436" t="s">
        <v>19</v>
      </c>
      <c r="C10" s="436" t="s">
        <v>56</v>
      </c>
      <c r="D10" s="437" t="s">
        <v>125</v>
      </c>
      <c r="E10" s="435"/>
      <c r="F10" s="433">
        <v>3</v>
      </c>
      <c r="G10" s="433" t="s">
        <v>199</v>
      </c>
      <c r="H10" s="434" t="s">
        <v>243</v>
      </c>
      <c r="I10" s="434" t="s">
        <v>31</v>
      </c>
    </row>
    <row r="11" spans="1:9" x14ac:dyDescent="0.3">
      <c r="A11" s="436">
        <v>4</v>
      </c>
      <c r="B11" s="436" t="s">
        <v>18</v>
      </c>
      <c r="C11" s="436" t="s">
        <v>56</v>
      </c>
      <c r="D11" s="437" t="s">
        <v>125</v>
      </c>
      <c r="E11" s="435"/>
      <c r="F11" s="433">
        <v>4</v>
      </c>
      <c r="G11" s="433"/>
      <c r="H11" s="434"/>
      <c r="I11" s="439"/>
    </row>
    <row r="12" spans="1:9" x14ac:dyDescent="0.3">
      <c r="A12" s="436">
        <v>5</v>
      </c>
      <c r="B12" s="436" t="s">
        <v>16</v>
      </c>
      <c r="C12" s="436" t="s">
        <v>182</v>
      </c>
      <c r="D12" s="437" t="s">
        <v>125</v>
      </c>
      <c r="E12" s="435"/>
      <c r="F12" s="433">
        <v>5</v>
      </c>
      <c r="G12" s="433"/>
      <c r="H12" s="434"/>
      <c r="I12" s="439"/>
    </row>
    <row r="13" spans="1:9" x14ac:dyDescent="0.3">
      <c r="A13" s="435"/>
      <c r="B13" s="435"/>
      <c r="C13" s="435"/>
      <c r="D13" s="435"/>
      <c r="E13" s="435"/>
      <c r="F13" s="435"/>
      <c r="G13" s="435"/>
      <c r="H13" s="435"/>
      <c r="I13" s="435"/>
    </row>
    <row r="14" spans="1:9" x14ac:dyDescent="0.3">
      <c r="A14" s="539" t="s">
        <v>241</v>
      </c>
      <c r="B14" s="539"/>
      <c r="C14" s="438"/>
      <c r="D14" s="435"/>
      <c r="E14" s="435"/>
      <c r="F14" s="539" t="s">
        <v>244</v>
      </c>
      <c r="G14" s="539"/>
      <c r="H14" s="438"/>
      <c r="I14" s="435"/>
    </row>
    <row r="15" spans="1:9" x14ac:dyDescent="0.3">
      <c r="A15" s="436" t="s">
        <v>238</v>
      </c>
      <c r="B15" s="436" t="s">
        <v>237</v>
      </c>
      <c r="C15" s="436" t="s">
        <v>236</v>
      </c>
      <c r="D15" s="436" t="s">
        <v>239</v>
      </c>
      <c r="E15" s="435"/>
      <c r="F15" s="436" t="s">
        <v>238</v>
      </c>
      <c r="G15" s="436" t="s">
        <v>237</v>
      </c>
      <c r="H15" s="436" t="s">
        <v>236</v>
      </c>
      <c r="I15" s="436" t="s">
        <v>239</v>
      </c>
    </row>
    <row r="16" spans="1:9" x14ac:dyDescent="0.3">
      <c r="A16" s="433">
        <v>1</v>
      </c>
      <c r="B16" s="433" t="s">
        <v>18</v>
      </c>
      <c r="C16" s="434" t="s">
        <v>63</v>
      </c>
      <c r="D16" s="434" t="s">
        <v>28</v>
      </c>
      <c r="E16" s="435"/>
      <c r="F16" s="433">
        <v>1</v>
      </c>
      <c r="G16" s="433" t="s">
        <v>22</v>
      </c>
      <c r="H16" s="434" t="s">
        <v>56</v>
      </c>
      <c r="I16" s="434" t="s">
        <v>130</v>
      </c>
    </row>
    <row r="17" spans="1:9" x14ac:dyDescent="0.3">
      <c r="A17" s="433">
        <v>2</v>
      </c>
      <c r="B17" s="433"/>
      <c r="C17" s="434"/>
      <c r="D17" s="434"/>
      <c r="E17" s="435"/>
      <c r="F17" s="433">
        <v>2</v>
      </c>
      <c r="G17" s="433" t="s">
        <v>23</v>
      </c>
      <c r="H17" s="434" t="s">
        <v>56</v>
      </c>
      <c r="I17" s="434" t="s">
        <v>130</v>
      </c>
    </row>
    <row r="18" spans="1:9" x14ac:dyDescent="0.3">
      <c r="A18" s="433">
        <v>3</v>
      </c>
      <c r="B18" s="433" t="s">
        <v>17</v>
      </c>
      <c r="C18" s="434" t="s">
        <v>63</v>
      </c>
      <c r="D18" s="434" t="s">
        <v>151</v>
      </c>
      <c r="E18" s="435"/>
      <c r="F18" s="433">
        <v>3</v>
      </c>
      <c r="G18" s="433"/>
      <c r="H18" s="434"/>
      <c r="I18" s="434"/>
    </row>
    <row r="19" spans="1:9" x14ac:dyDescent="0.3">
      <c r="A19" s="433">
        <v>4</v>
      </c>
      <c r="B19" s="433" t="s">
        <v>16</v>
      </c>
      <c r="C19" s="434" t="s">
        <v>63</v>
      </c>
      <c r="D19" s="434" t="s">
        <v>151</v>
      </c>
      <c r="E19" s="435"/>
      <c r="F19" s="433">
        <v>4</v>
      </c>
      <c r="G19" s="433"/>
      <c r="H19" s="434"/>
      <c r="I19" s="434"/>
    </row>
    <row r="20" spans="1:9" x14ac:dyDescent="0.3">
      <c r="A20" s="433">
        <v>5</v>
      </c>
      <c r="B20" s="433" t="s">
        <v>19</v>
      </c>
      <c r="C20" s="434" t="s">
        <v>63</v>
      </c>
      <c r="D20" s="434" t="s">
        <v>151</v>
      </c>
      <c r="E20" s="435"/>
      <c r="F20" s="433">
        <v>5</v>
      </c>
      <c r="G20" s="433"/>
      <c r="H20" s="434"/>
      <c r="I20" s="434"/>
    </row>
    <row r="21" spans="1:9" x14ac:dyDescent="0.3">
      <c r="A21" s="435"/>
      <c r="B21" s="435"/>
      <c r="C21" s="435"/>
      <c r="D21" s="435"/>
      <c r="E21" s="435"/>
      <c r="F21" s="435"/>
      <c r="G21" s="435"/>
      <c r="H21" s="435"/>
      <c r="I21" s="435"/>
    </row>
    <row r="23" spans="1:9" x14ac:dyDescent="0.3">
      <c r="A23" s="538" t="s">
        <v>245</v>
      </c>
      <c r="B23" s="538"/>
      <c r="C23" s="538"/>
      <c r="D23" s="538"/>
      <c r="E23" s="538"/>
      <c r="F23" s="538"/>
      <c r="G23" s="538"/>
      <c r="H23" s="538"/>
      <c r="I23" s="538"/>
    </row>
    <row r="24" spans="1:9" x14ac:dyDescent="0.3">
      <c r="A24" s="539" t="s">
        <v>232</v>
      </c>
      <c r="B24" s="539"/>
      <c r="C24" s="438"/>
      <c r="D24" s="438"/>
      <c r="E24" s="435"/>
      <c r="F24" s="540" t="s">
        <v>246</v>
      </c>
      <c r="G24" s="540"/>
      <c r="H24" s="435"/>
      <c r="I24" s="435"/>
    </row>
    <row r="25" spans="1:9" x14ac:dyDescent="0.3">
      <c r="A25" s="436" t="s">
        <v>238</v>
      </c>
      <c r="B25" s="436" t="s">
        <v>237</v>
      </c>
      <c r="C25" s="436" t="s">
        <v>236</v>
      </c>
      <c r="D25" s="436" t="s">
        <v>239</v>
      </c>
      <c r="E25" s="435"/>
      <c r="F25" s="436" t="s">
        <v>238</v>
      </c>
      <c r="G25" s="436" t="s">
        <v>237</v>
      </c>
      <c r="H25" s="436" t="s">
        <v>236</v>
      </c>
      <c r="I25" s="436" t="s">
        <v>239</v>
      </c>
    </row>
    <row r="26" spans="1:9" x14ac:dyDescent="0.3">
      <c r="A26" s="436">
        <v>1</v>
      </c>
      <c r="B26" s="436" t="s">
        <v>20</v>
      </c>
      <c r="C26" s="436" t="s">
        <v>56</v>
      </c>
      <c r="D26" s="437" t="s">
        <v>130</v>
      </c>
      <c r="E26" s="435"/>
      <c r="F26" s="433">
        <v>1</v>
      </c>
      <c r="G26" s="433"/>
      <c r="H26" s="434"/>
      <c r="I26" s="434"/>
    </row>
    <row r="27" spans="1:9" x14ac:dyDescent="0.3">
      <c r="A27" s="436">
        <v>2</v>
      </c>
      <c r="B27" s="436" t="s">
        <v>199</v>
      </c>
      <c r="C27" s="436" t="s">
        <v>56</v>
      </c>
      <c r="D27" s="437" t="s">
        <v>31</v>
      </c>
      <c r="E27" s="435"/>
      <c r="F27" s="433">
        <v>2</v>
      </c>
      <c r="G27" s="433" t="s">
        <v>22</v>
      </c>
      <c r="H27" s="434" t="s">
        <v>247</v>
      </c>
      <c r="I27" s="434" t="s">
        <v>152</v>
      </c>
    </row>
    <row r="28" spans="1:9" x14ac:dyDescent="0.3">
      <c r="A28" s="436">
        <v>3</v>
      </c>
      <c r="B28" s="436" t="s">
        <v>17</v>
      </c>
      <c r="C28" s="436" t="s">
        <v>182</v>
      </c>
      <c r="D28" s="437" t="s">
        <v>140</v>
      </c>
      <c r="E28" s="435"/>
      <c r="F28" s="433">
        <v>3</v>
      </c>
      <c r="G28" s="433" t="s">
        <v>23</v>
      </c>
      <c r="H28" s="434" t="s">
        <v>247</v>
      </c>
      <c r="I28" s="434" t="s">
        <v>152</v>
      </c>
    </row>
    <row r="29" spans="1:9" x14ac:dyDescent="0.3">
      <c r="A29" s="436">
        <v>4</v>
      </c>
      <c r="B29" s="436" t="s">
        <v>16</v>
      </c>
      <c r="C29" s="436" t="s">
        <v>182</v>
      </c>
      <c r="D29" s="437" t="s">
        <v>34</v>
      </c>
      <c r="E29" s="435"/>
      <c r="F29" s="433">
        <v>4</v>
      </c>
      <c r="G29" s="433" t="s">
        <v>199</v>
      </c>
      <c r="H29" s="434" t="s">
        <v>247</v>
      </c>
      <c r="I29" s="439" t="s">
        <v>152</v>
      </c>
    </row>
    <row r="30" spans="1:9" x14ac:dyDescent="0.3">
      <c r="A30" s="436">
        <v>5</v>
      </c>
      <c r="B30" s="436"/>
      <c r="C30" s="436"/>
      <c r="D30" s="437"/>
      <c r="E30" s="435"/>
      <c r="F30" s="433">
        <v>5</v>
      </c>
      <c r="G30" s="433" t="s">
        <v>21</v>
      </c>
      <c r="H30" s="434" t="s">
        <v>247</v>
      </c>
      <c r="I30" s="439" t="s">
        <v>152</v>
      </c>
    </row>
  </sheetData>
  <mergeCells count="8">
    <mergeCell ref="A23:I23"/>
    <mergeCell ref="A24:B24"/>
    <mergeCell ref="F24:G24"/>
    <mergeCell ref="A5:I5"/>
    <mergeCell ref="A14:B14"/>
    <mergeCell ref="A6:B6"/>
    <mergeCell ref="F14:G14"/>
    <mergeCell ref="F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32"/>
  <sheetViews>
    <sheetView workbookViewId="0">
      <selection activeCell="E11" sqref="E11"/>
    </sheetView>
  </sheetViews>
  <sheetFormatPr defaultRowHeight="15.75" x14ac:dyDescent="0.25"/>
  <cols>
    <col min="1" max="1" width="5.7109375" style="2" customWidth="1"/>
    <col min="2" max="2" width="4" style="1" customWidth="1"/>
    <col min="3" max="8" width="6.5703125" style="1" customWidth="1"/>
    <col min="9" max="9" width="2.28515625" style="5" customWidth="1"/>
    <col min="10" max="10" width="5.7109375" style="2" customWidth="1"/>
    <col min="11" max="11" width="3.85546875" style="1" customWidth="1"/>
    <col min="12" max="17" width="6.5703125" style="1" customWidth="1"/>
    <col min="18" max="103" width="9.140625" style="5"/>
    <col min="104" max="16384" width="9.140625" style="2"/>
  </cols>
  <sheetData>
    <row r="1" spans="1:103" ht="12.75" customHeight="1" x14ac:dyDescent="0.25">
      <c r="A1" s="9" t="str">
        <f>'TKB SANG'!A3:AD3</f>
        <v>THỜI KHÓA BIỂU HỌC KÌ II NĂM HỌC 2020-2021 (TKB SỐ 11)</v>
      </c>
      <c r="C1" s="10"/>
      <c r="J1" s="9" t="str">
        <f>$A$1</f>
        <v>THỜI KHÓA BIỂU HỌC KÌ II NĂM HỌC 2020-2021 (TKB SỐ 11)</v>
      </c>
      <c r="L1" s="10"/>
    </row>
    <row r="2" spans="1:103" s="22" customFormat="1" ht="14.25" customHeight="1" x14ac:dyDescent="0.2">
      <c r="A2" s="39" t="s">
        <v>87</v>
      </c>
      <c r="B2" s="40"/>
      <c r="C2" s="40"/>
      <c r="D2" s="40"/>
      <c r="E2" s="25" t="str">
        <f>'TKB SANG'!O4</f>
        <v>Thực hiện từ ngày 05/4/2021</v>
      </c>
      <c r="F2" s="40"/>
      <c r="G2" s="40"/>
      <c r="H2" s="40"/>
      <c r="I2" s="41"/>
      <c r="J2" s="39" t="s">
        <v>88</v>
      </c>
      <c r="K2" s="40"/>
      <c r="L2" s="40"/>
      <c r="M2" s="40"/>
      <c r="N2" s="25" t="str">
        <f>$E$2</f>
        <v>Thực hiện từ ngày 05/4/2021</v>
      </c>
      <c r="O2" s="40"/>
      <c r="P2" s="40"/>
      <c r="Q2" s="40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</row>
    <row r="3" spans="1:103" s="15" customFormat="1" ht="12.75" customHeight="1" x14ac:dyDescent="0.25">
      <c r="A3" s="12" t="s">
        <v>89</v>
      </c>
      <c r="B3" s="13" t="s">
        <v>25</v>
      </c>
      <c r="C3" s="14" t="s">
        <v>90</v>
      </c>
      <c r="D3" s="14" t="s">
        <v>91</v>
      </c>
      <c r="E3" s="14" t="s">
        <v>92</v>
      </c>
      <c r="F3" s="14" t="s">
        <v>93</v>
      </c>
      <c r="G3" s="14" t="s">
        <v>94</v>
      </c>
      <c r="H3" s="14" t="s">
        <v>95</v>
      </c>
      <c r="I3" s="42"/>
      <c r="J3" s="12" t="s">
        <v>89</v>
      </c>
      <c r="K3" s="13" t="s">
        <v>25</v>
      </c>
      <c r="L3" s="14" t="s">
        <v>90</v>
      </c>
      <c r="M3" s="14" t="s">
        <v>91</v>
      </c>
      <c r="N3" s="14" t="s">
        <v>92</v>
      </c>
      <c r="O3" s="14" t="s">
        <v>93</v>
      </c>
      <c r="P3" s="14" t="s">
        <v>94</v>
      </c>
      <c r="Q3" s="116" t="s">
        <v>95</v>
      </c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</row>
    <row r="4" spans="1:103" s="43" customFormat="1" ht="12" customHeight="1" x14ac:dyDescent="0.2">
      <c r="A4" s="44"/>
      <c r="B4" s="45">
        <v>1</v>
      </c>
      <c r="C4" s="45" t="str">
        <f>'TKB SANG'!$AG$10</f>
        <v>CC (9A)</v>
      </c>
      <c r="D4" s="45" t="str">
        <f>'TKB SANG'!AG15</f>
        <v/>
      </c>
      <c r="E4" s="45" t="str">
        <f>'TKB SANG'!AG20</f>
        <v>T (8A)</v>
      </c>
      <c r="F4" s="45" t="str">
        <f>'TKB SANG'!AG25</f>
        <v/>
      </c>
      <c r="G4" s="45" t="str">
        <f>'TKB SANG'!AG30</f>
        <v/>
      </c>
      <c r="H4" s="45" t="str">
        <f>'TKB SANG'!AG35</f>
        <v>T (8B)</v>
      </c>
      <c r="I4" s="46"/>
      <c r="J4" s="44"/>
      <c r="K4" s="45">
        <v>1</v>
      </c>
      <c r="L4" s="45" t="str">
        <f>'TKB SANG'!AH10</f>
        <v>CC (7B)</v>
      </c>
      <c r="M4" s="45" t="str">
        <f>'TKB SANG'!AH15</f>
        <v/>
      </c>
      <c r="N4" s="45" t="str">
        <f>'TKB SANG'!AH20</f>
        <v/>
      </c>
      <c r="O4" s="45" t="str">
        <f>'TKB SANG'!AH25</f>
        <v/>
      </c>
      <c r="P4" s="45" t="str">
        <f>'TKB SANG'!AH30</f>
        <v/>
      </c>
      <c r="Q4" s="117" t="str">
        <f>'TKB SANG'!AH35</f>
        <v/>
      </c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</row>
    <row r="5" spans="1:103" s="43" customFormat="1" ht="12" customHeight="1" x14ac:dyDescent="0.2">
      <c r="A5" s="47"/>
      <c r="B5" s="19">
        <v>2</v>
      </c>
      <c r="C5" s="19" t="str">
        <f>'TKB SANG'!$AG$11</f>
        <v>SH (9A)</v>
      </c>
      <c r="D5" s="19" t="str">
        <f>'TKB SANG'!AG16</f>
        <v/>
      </c>
      <c r="E5" s="19" t="str">
        <f>'TKB SANG'!AG21</f>
        <v/>
      </c>
      <c r="F5" s="19" t="str">
        <f>'TKB SANG'!AG26</f>
        <v/>
      </c>
      <c r="G5" s="19" t="str">
        <f>'TKB SANG'!AG31</f>
        <v/>
      </c>
      <c r="H5" s="19" t="str">
        <f>'TKB SANG'!AG36</f>
        <v>T (8B)</v>
      </c>
      <c r="I5" s="46"/>
      <c r="J5" s="47"/>
      <c r="K5" s="19">
        <v>2</v>
      </c>
      <c r="L5" s="19" t="str">
        <f>'TKB SANG'!AH11</f>
        <v>SH (7B)</v>
      </c>
      <c r="M5" s="19" t="str">
        <f>'TKB SANG'!AH16</f>
        <v/>
      </c>
      <c r="N5" s="19" t="str">
        <f>'TKB SANG'!AH21</f>
        <v/>
      </c>
      <c r="O5" s="19" t="str">
        <f>'TKB SANG'!AH26</f>
        <v>L (7A)</v>
      </c>
      <c r="P5" s="19" t="str">
        <f>'TKB SANG'!AH31</f>
        <v/>
      </c>
      <c r="Q5" s="119" t="str">
        <f>'TKB SANG'!AH36</f>
        <v>T (7B)</v>
      </c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</row>
    <row r="6" spans="1:103" s="43" customFormat="1" ht="12" customHeight="1" x14ac:dyDescent="0.2">
      <c r="A6" s="47" t="s">
        <v>96</v>
      </c>
      <c r="B6" s="19">
        <v>3</v>
      </c>
      <c r="C6" s="19" t="str">
        <f>'TKB SANG'!$AG$12</f>
        <v/>
      </c>
      <c r="D6" s="19" t="str">
        <f>'TKB SANG'!AG17</f>
        <v>T (8B)</v>
      </c>
      <c r="E6" s="19" t="str">
        <f>'TKB SANG'!AG22</f>
        <v>T (8B)</v>
      </c>
      <c r="F6" s="19" t="str">
        <f>'TKB SANG'!AG27</f>
        <v/>
      </c>
      <c r="G6" s="19" t="str">
        <f>'TKB SANG'!AG32</f>
        <v/>
      </c>
      <c r="H6" s="19" t="str">
        <f>'TKB SANG'!AG37</f>
        <v>T (9A)</v>
      </c>
      <c r="I6" s="46"/>
      <c r="J6" s="47" t="s">
        <v>96</v>
      </c>
      <c r="K6" s="19">
        <v>3</v>
      </c>
      <c r="L6" s="19" t="str">
        <f>'TKB SANG'!AH12</f>
        <v>T (7B)</v>
      </c>
      <c r="M6" s="19" t="str">
        <f>'TKB SANG'!AH17</f>
        <v/>
      </c>
      <c r="N6" s="19" t="str">
        <f>'TKB SANG'!AH22</f>
        <v>T (7B)</v>
      </c>
      <c r="O6" s="19" t="str">
        <f>'TKB SANG'!AH27</f>
        <v/>
      </c>
      <c r="P6" s="19" t="str">
        <f>'TKB SANG'!AH32</f>
        <v>L (6B)</v>
      </c>
      <c r="Q6" s="119" t="str">
        <f>'TKB SANG'!AH37</f>
        <v>L (7B)</v>
      </c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</row>
    <row r="7" spans="1:103" s="43" customFormat="1" ht="12" customHeight="1" x14ac:dyDescent="0.2">
      <c r="A7" s="47"/>
      <c r="B7" s="19">
        <v>4</v>
      </c>
      <c r="C7" s="19" t="str">
        <f>'TKB SANG'!$AG$13</f>
        <v>T (9A)</v>
      </c>
      <c r="D7" s="19" t="str">
        <f>'TKB SANG'!AG18</f>
        <v>T (8A)</v>
      </c>
      <c r="E7" s="19" t="str">
        <f>'TKB SANG'!AG23</f>
        <v>T (8A)</v>
      </c>
      <c r="F7" s="19" t="str">
        <f>'[1]TKB  SANG'!AD28</f>
        <v/>
      </c>
      <c r="G7" s="19" t="str">
        <f>'TKB SANG'!AG33</f>
        <v/>
      </c>
      <c r="H7" s="19" t="str">
        <f>'TKB SANG'!AG38</f>
        <v/>
      </c>
      <c r="I7" s="46"/>
      <c r="J7" s="47"/>
      <c r="K7" s="19">
        <v>4</v>
      </c>
      <c r="L7" s="19" t="str">
        <f>'TKB SANG'!AH13</f>
        <v/>
      </c>
      <c r="M7" s="19" t="str">
        <f>'TKB SANG'!AH18</f>
        <v/>
      </c>
      <c r="N7" s="19" t="str">
        <f>'TKB SANG'!AH23</f>
        <v>L (6A)</v>
      </c>
      <c r="O7" s="19" t="str">
        <f>'TKB SANG'!AH28</f>
        <v/>
      </c>
      <c r="P7" s="19" t="str">
        <f>'TKB SANG'!AH33</f>
        <v>T (7A)</v>
      </c>
      <c r="Q7" s="119" t="str">
        <f>'TKB SANG'!AH38</f>
        <v>T (7A)</v>
      </c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</row>
    <row r="8" spans="1:103" s="43" customFormat="1" ht="9.75" customHeight="1" thickBot="1" x14ac:dyDescent="0.25">
      <c r="A8" s="53"/>
      <c r="B8" s="49">
        <v>5</v>
      </c>
      <c r="C8" s="49" t="str">
        <f>'TKB SANG'!$AG$14</f>
        <v>T (9A)</v>
      </c>
      <c r="D8" s="49" t="str">
        <f>'TKB SANG'!AG19</f>
        <v>T (8A)</v>
      </c>
      <c r="E8" s="49" t="str">
        <f>'TKB SANG'!AG24</f>
        <v/>
      </c>
      <c r="F8" s="49" t="str">
        <f>'[1]TKB  SANG'!AD29</f>
        <v/>
      </c>
      <c r="G8" s="49" t="str">
        <f>'TKB SANG'!AG34</f>
        <v/>
      </c>
      <c r="H8" s="49" t="str">
        <f>'TKB SANG'!AG39</f>
        <v>T (9A)</v>
      </c>
      <c r="I8" s="46"/>
      <c r="J8" s="48"/>
      <c r="K8" s="49">
        <v>5</v>
      </c>
      <c r="L8" s="49" t="str">
        <f>'TKB SANG'!AH14</f>
        <v/>
      </c>
      <c r="M8" s="49" t="str">
        <f>'TKB SANG'!AH19</f>
        <v/>
      </c>
      <c r="N8" s="49" t="str">
        <f>'TKB SANG'!AH24</f>
        <v>T (7B)</v>
      </c>
      <c r="O8" s="49" t="str">
        <f>'TKB SANG'!AH29</f>
        <v/>
      </c>
      <c r="P8" s="49" t="str">
        <f>'TKB SANG'!AH34</f>
        <v>T (7A)</v>
      </c>
      <c r="Q8" s="118" t="str">
        <f>'TKB SANG'!AH39</f>
        <v>T (7A)</v>
      </c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</row>
    <row r="9" spans="1:103" s="43" customFormat="1" ht="10.5" customHeight="1" x14ac:dyDescent="0.2">
      <c r="A9" s="47"/>
      <c r="B9" s="19">
        <v>1</v>
      </c>
      <c r="C9" s="19" t="e">
        <f>#REF!</f>
        <v>#REF!</v>
      </c>
      <c r="D9" s="19" t="e">
        <f>#REF!</f>
        <v>#REF!</v>
      </c>
      <c r="E9" s="19" t="e">
        <f>#REF!</f>
        <v>#REF!</v>
      </c>
      <c r="F9" s="45" t="e">
        <f>#REF!</f>
        <v>#REF!</v>
      </c>
      <c r="G9" s="19" t="e">
        <f>#REF!</f>
        <v>#REF!</v>
      </c>
      <c r="H9" s="19" t="e">
        <f>#REF!</f>
        <v>#REF!</v>
      </c>
      <c r="I9" s="46"/>
      <c r="J9" s="47"/>
      <c r="K9" s="19">
        <v>1</v>
      </c>
      <c r="L9" s="19" t="e">
        <f>#REF!</f>
        <v>#REF!</v>
      </c>
      <c r="M9" s="19" t="e">
        <f>#REF!</f>
        <v>#REF!</v>
      </c>
      <c r="N9" s="19" t="e">
        <f>#REF!</f>
        <v>#REF!</v>
      </c>
      <c r="O9" s="45" t="e">
        <f>#REF!</f>
        <v>#REF!</v>
      </c>
      <c r="P9" s="19" t="e">
        <f>#REF!</f>
        <v>#REF!</v>
      </c>
      <c r="Q9" s="119" t="e">
        <f>#REF!</f>
        <v>#REF!</v>
      </c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</row>
    <row r="10" spans="1:103" s="43" customFormat="1" ht="12" customHeight="1" x14ac:dyDescent="0.2">
      <c r="A10" s="47" t="s">
        <v>97</v>
      </c>
      <c r="B10" s="19">
        <v>2</v>
      </c>
      <c r="C10" s="19" t="e">
        <f>#REF!</f>
        <v>#REF!</v>
      </c>
      <c r="D10" s="19" t="e">
        <f>#REF!</f>
        <v>#REF!</v>
      </c>
      <c r="E10" s="19" t="e">
        <f>#REF!</f>
        <v>#REF!</v>
      </c>
      <c r="F10" s="45" t="e">
        <f>#REF!</f>
        <v>#REF!</v>
      </c>
      <c r="G10" s="19" t="e">
        <f>#REF!</f>
        <v>#REF!</v>
      </c>
      <c r="H10" s="19" t="e">
        <f>#REF!</f>
        <v>#REF!</v>
      </c>
      <c r="I10" s="46"/>
      <c r="J10" s="47" t="s">
        <v>97</v>
      </c>
      <c r="K10" s="19">
        <v>2</v>
      </c>
      <c r="L10" s="19" t="e">
        <f>#REF!</f>
        <v>#REF!</v>
      </c>
      <c r="M10" s="19" t="e">
        <f>#REF!</f>
        <v>#REF!</v>
      </c>
      <c r="N10" s="19" t="e">
        <f>#REF!</f>
        <v>#REF!</v>
      </c>
      <c r="O10" s="45" t="e">
        <f>#REF!</f>
        <v>#REF!</v>
      </c>
      <c r="P10" s="19" t="e">
        <f>#REF!</f>
        <v>#REF!</v>
      </c>
      <c r="Q10" s="119" t="e">
        <f>#REF!</f>
        <v>#REF!</v>
      </c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</row>
    <row r="11" spans="1:103" s="43" customFormat="1" ht="12" customHeight="1" x14ac:dyDescent="0.2">
      <c r="A11" s="47"/>
      <c r="B11" s="54">
        <v>3</v>
      </c>
      <c r="C11" s="54" t="e">
        <f>#REF!</f>
        <v>#REF!</v>
      </c>
      <c r="D11" s="54" t="e">
        <f>#REF!</f>
        <v>#REF!</v>
      </c>
      <c r="E11" s="54" t="e">
        <f>#REF!</f>
        <v>#REF!</v>
      </c>
      <c r="F11" s="6" t="e">
        <f>#REF!</f>
        <v>#REF!</v>
      </c>
      <c r="G11" s="54" t="e">
        <f>#REF!</f>
        <v>#REF!</v>
      </c>
      <c r="H11" s="54" t="e">
        <f>#REF!</f>
        <v>#REF!</v>
      </c>
      <c r="I11" s="46"/>
      <c r="J11" s="47"/>
      <c r="K11" s="54">
        <v>3</v>
      </c>
      <c r="L11" s="54" t="e">
        <f>#REF!</f>
        <v>#REF!</v>
      </c>
      <c r="M11" s="54" t="e">
        <f>#REF!</f>
        <v>#REF!</v>
      </c>
      <c r="N11" s="54" t="e">
        <f>#REF!</f>
        <v>#REF!</v>
      </c>
      <c r="O11" s="6" t="e">
        <f>#REF!</f>
        <v>#REF!</v>
      </c>
      <c r="P11" s="54" t="e">
        <f>#REF!</f>
        <v>#REF!</v>
      </c>
      <c r="Q11" s="132" t="e">
        <f>#REF!</f>
        <v>#REF!</v>
      </c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</row>
    <row r="12" spans="1:103" s="52" customFormat="1" ht="12" customHeight="1" x14ac:dyDescent="0.2">
      <c r="A12" s="51"/>
      <c r="B12" s="20">
        <v>4</v>
      </c>
      <c r="C12" s="20" t="e">
        <f>#REF!</f>
        <v>#REF!</v>
      </c>
      <c r="D12" s="20" t="e">
        <f>#REF!</f>
        <v>#REF!</v>
      </c>
      <c r="E12" s="20" t="e">
        <f>#REF!</f>
        <v>#REF!</v>
      </c>
      <c r="F12" s="20" t="e">
        <f>#REF!</f>
        <v>#REF!</v>
      </c>
      <c r="G12" s="20" t="e">
        <f>#REF!</f>
        <v>#REF!</v>
      </c>
      <c r="H12" s="20" t="e">
        <f>#REF!</f>
        <v>#REF!</v>
      </c>
      <c r="J12" s="51"/>
      <c r="K12" s="20">
        <v>4</v>
      </c>
      <c r="L12" s="20" t="e">
        <f>#REF!</f>
        <v>#REF!</v>
      </c>
      <c r="M12" s="20" t="e">
        <f>#REF!</f>
        <v>#REF!</v>
      </c>
      <c r="N12" s="20" t="e">
        <f>#REF!</f>
        <v>#REF!</v>
      </c>
      <c r="O12" s="20" t="e">
        <f>#REF!</f>
        <v>#REF!</v>
      </c>
      <c r="P12" s="20" t="e">
        <f>#REF!</f>
        <v>#REF!</v>
      </c>
      <c r="Q12" s="120" t="e">
        <f>#REF!</f>
        <v>#REF!</v>
      </c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</row>
    <row r="13" spans="1:103" ht="12.75" customHeight="1" x14ac:dyDescent="0.25"/>
    <row r="14" spans="1:103" ht="12.75" customHeight="1" x14ac:dyDescent="0.25">
      <c r="A14" s="9" t="str">
        <f>A1</f>
        <v>THỜI KHÓA BIỂU HỌC KÌ II NĂM HỌC 2020-2021 (TKB SỐ 11)</v>
      </c>
      <c r="C14" s="10"/>
      <c r="J14" s="9" t="str">
        <f>A1</f>
        <v>THỜI KHÓA BIỂU HỌC KÌ II NĂM HỌC 2020-2021 (TKB SỐ 11)</v>
      </c>
      <c r="L14" s="10"/>
    </row>
    <row r="15" spans="1:103" s="22" customFormat="1" ht="14.25" customHeight="1" x14ac:dyDescent="0.2">
      <c r="A15" s="39" t="s">
        <v>126</v>
      </c>
      <c r="B15" s="40"/>
      <c r="C15" s="40"/>
      <c r="D15" s="40"/>
      <c r="E15" s="25" t="str">
        <f>E2</f>
        <v>Thực hiện từ ngày 05/4/2021</v>
      </c>
      <c r="F15" s="40"/>
      <c r="G15" s="40"/>
      <c r="H15" s="40"/>
      <c r="I15" s="41"/>
      <c r="J15" s="39" t="s">
        <v>127</v>
      </c>
      <c r="K15" s="40"/>
      <c r="L15" s="40"/>
      <c r="M15" s="40"/>
      <c r="N15" s="25" t="str">
        <f>E2</f>
        <v>Thực hiện từ ngày 05/4/2021</v>
      </c>
      <c r="O15" s="40"/>
      <c r="P15" s="40"/>
      <c r="Q15" s="40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</row>
    <row r="16" spans="1:103" s="15" customFormat="1" ht="12.75" customHeight="1" x14ac:dyDescent="0.25">
      <c r="A16" s="12" t="s">
        <v>89</v>
      </c>
      <c r="B16" s="13" t="s">
        <v>25</v>
      </c>
      <c r="C16" s="14" t="s">
        <v>90</v>
      </c>
      <c r="D16" s="14" t="s">
        <v>91</v>
      </c>
      <c r="E16" s="14" t="s">
        <v>92</v>
      </c>
      <c r="F16" s="14" t="s">
        <v>93</v>
      </c>
      <c r="G16" s="14" t="s">
        <v>94</v>
      </c>
      <c r="H16" s="14" t="s">
        <v>95</v>
      </c>
      <c r="I16" s="42"/>
      <c r="J16" s="12" t="s">
        <v>89</v>
      </c>
      <c r="K16" s="13" t="s">
        <v>25</v>
      </c>
      <c r="L16" s="14" t="s">
        <v>90</v>
      </c>
      <c r="M16" s="14" t="s">
        <v>91</v>
      </c>
      <c r="N16" s="14" t="s">
        <v>92</v>
      </c>
      <c r="O16" s="14" t="s">
        <v>93</v>
      </c>
      <c r="P16" s="14" t="s">
        <v>94</v>
      </c>
      <c r="Q16" s="116" t="s">
        <v>95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</row>
    <row r="17" spans="1:103" s="43" customFormat="1" ht="12" customHeight="1" x14ac:dyDescent="0.2">
      <c r="A17" s="44"/>
      <c r="B17" s="45">
        <v>1</v>
      </c>
      <c r="C17" s="45" t="str">
        <f>'TKB SANG'!AQ10</f>
        <v/>
      </c>
      <c r="D17" s="45" t="str">
        <f>'TKB SANG'!AQ15</f>
        <v>V (7B)</v>
      </c>
      <c r="E17" s="45" t="str">
        <f>'TKB SANG'!AQ20</f>
        <v>V (7B)</v>
      </c>
      <c r="F17" s="45" t="str">
        <f>'TKB SANG'!AQ25</f>
        <v/>
      </c>
      <c r="G17" s="45" t="str">
        <f>'TKB SANG'!AQ30</f>
        <v>CN (7B)</v>
      </c>
      <c r="H17" s="45" t="str">
        <f>'TKB SANG'!AQ35</f>
        <v/>
      </c>
      <c r="I17" s="46"/>
      <c r="J17" s="44"/>
      <c r="K17" s="45">
        <v>1</v>
      </c>
      <c r="L17" s="45" t="str">
        <f>'TKB SANG'!AJ10</f>
        <v>CC (7A)</v>
      </c>
      <c r="M17" s="45" t="str">
        <f>'TKB SANG'!AJ15</f>
        <v/>
      </c>
      <c r="N17" s="45" t="str">
        <f>'TKB SANG'!AJ20</f>
        <v>V (7A)</v>
      </c>
      <c r="O17" s="45" t="str">
        <f>'TKB SANG'!AJ25</f>
        <v/>
      </c>
      <c r="P17" s="45" t="str">
        <f>'TKB SANG'!AJ30</f>
        <v>V (7A)</v>
      </c>
      <c r="Q17" s="117" t="str">
        <f>'TKB SANG'!AJ35</f>
        <v>V (6A)</v>
      </c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</row>
    <row r="18" spans="1:103" s="43" customFormat="1" ht="12" customHeight="1" x14ac:dyDescent="0.2">
      <c r="A18" s="47"/>
      <c r="B18" s="19">
        <v>2</v>
      </c>
      <c r="C18" s="19" t="str">
        <f>'TKB SANG'!AQ11</f>
        <v/>
      </c>
      <c r="D18" s="19" t="str">
        <f>'TKB SANG'!AQ16</f>
        <v>V (7B)</v>
      </c>
      <c r="E18" s="19" t="str">
        <f>'TKB SANG'!AQ21</f>
        <v>V (7B)</v>
      </c>
      <c r="F18" s="19" t="str">
        <f>'TKB SANG'!AQ26</f>
        <v/>
      </c>
      <c r="G18" s="19" t="str">
        <f>'TKB SANG'!AQ31</f>
        <v>CN (7A)</v>
      </c>
      <c r="H18" s="19" t="str">
        <f>'TKB SANG'!AQ36</f>
        <v/>
      </c>
      <c r="I18" s="46"/>
      <c r="J18" s="47"/>
      <c r="K18" s="19">
        <v>2</v>
      </c>
      <c r="L18" s="19" t="str">
        <f>'TKB SANG'!AJ11</f>
        <v>SH (7A)</v>
      </c>
      <c r="M18" s="19" t="str">
        <f>'TKB SANG'!AJ16</f>
        <v/>
      </c>
      <c r="N18" s="19" t="str">
        <f>'TKB SANG'!AJ21</f>
        <v>V (7A)</v>
      </c>
      <c r="O18" s="19" t="str">
        <f>'TKB SANG'!AJ26</f>
        <v/>
      </c>
      <c r="P18" s="19" t="str">
        <f>'TKB SANG'!AJ31</f>
        <v/>
      </c>
      <c r="Q18" s="119" t="str">
        <f>'TKB SANG'!AJ36</f>
        <v>V (6A)</v>
      </c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</row>
    <row r="19" spans="1:103" s="43" customFormat="1" ht="12" customHeight="1" x14ac:dyDescent="0.2">
      <c r="A19" s="47" t="s">
        <v>96</v>
      </c>
      <c r="B19" s="19">
        <v>3</v>
      </c>
      <c r="C19" s="19" t="str">
        <f>'TKB SANG'!AQ12</f>
        <v/>
      </c>
      <c r="D19" s="19" t="str">
        <f>'TKB SANG'!AQ17</f>
        <v/>
      </c>
      <c r="E19" s="19" t="str">
        <f>'TKB SANG'!AQ22</f>
        <v/>
      </c>
      <c r="F19" s="19" t="str">
        <f>'TKB SANG'!AQ27</f>
        <v/>
      </c>
      <c r="G19" s="19" t="str">
        <f>'TKB SANG'!AQ32</f>
        <v/>
      </c>
      <c r="H19" s="19" t="str">
        <f>'TKB SANG'!AQ37</f>
        <v/>
      </c>
      <c r="I19" s="46"/>
      <c r="J19" s="47" t="s">
        <v>96</v>
      </c>
      <c r="K19" s="19">
        <v>3</v>
      </c>
      <c r="L19" s="19" t="str">
        <f>'TKB SANG'!AJ12</f>
        <v/>
      </c>
      <c r="M19" s="19" t="str">
        <f>'TKB SANG'!AJ17</f>
        <v/>
      </c>
      <c r="N19" s="19" t="str">
        <f>'TKB SANG'!AJ22</f>
        <v/>
      </c>
      <c r="O19" s="19" t="str">
        <f>'TKB SANG'!AJ27</f>
        <v/>
      </c>
      <c r="P19" s="19" t="str">
        <f>'TKB SANG'!AJ32</f>
        <v>V (6A)</v>
      </c>
      <c r="Q19" s="119" t="str">
        <f>'TKB SANG'!AJ37</f>
        <v>V (8A)</v>
      </c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</row>
    <row r="20" spans="1:103" s="43" customFormat="1" ht="12" customHeight="1" x14ac:dyDescent="0.2">
      <c r="A20" s="47"/>
      <c r="B20" s="19">
        <v>4</v>
      </c>
      <c r="C20" s="19" t="str">
        <f>'TKB SANG'!AQ13</f>
        <v/>
      </c>
      <c r="D20" s="19" t="str">
        <f>'TKB SANG'!AQ18</f>
        <v/>
      </c>
      <c r="E20" s="19" t="str">
        <f>'TKB SANG'!AQ23</f>
        <v/>
      </c>
      <c r="F20" s="19" t="str">
        <f>'TKB SANG'!AQ28</f>
        <v/>
      </c>
      <c r="G20" s="19" t="str">
        <f>'TKB SANG'!AQ33</f>
        <v/>
      </c>
      <c r="H20" s="19" t="str">
        <f>'TKB SANG'!AQ38</f>
        <v/>
      </c>
      <c r="I20" s="46"/>
      <c r="J20" s="47"/>
      <c r="K20" s="19">
        <v>4</v>
      </c>
      <c r="L20" s="19" t="str">
        <f>'TKB SANG'!AJ13</f>
        <v>V (6A)</v>
      </c>
      <c r="M20" s="19" t="str">
        <f>'TKB SANG'!AJ18</f>
        <v/>
      </c>
      <c r="N20" s="19" t="str">
        <f>'TKB SANG'!AJ23</f>
        <v/>
      </c>
      <c r="O20" s="19" t="str">
        <f>'TKB SANG'!AJ28</f>
        <v/>
      </c>
      <c r="P20" s="19" t="str">
        <f>'TKB SANG'!AJ33</f>
        <v>V (8A)</v>
      </c>
      <c r="Q20" s="119" t="str">
        <f>'TKB SANG'!AJ38</f>
        <v/>
      </c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</row>
    <row r="21" spans="1:103" s="43" customFormat="1" ht="12" customHeight="1" thickBot="1" x14ac:dyDescent="0.25">
      <c r="A21" s="48"/>
      <c r="B21" s="49">
        <v>5</v>
      </c>
      <c r="C21" s="49" t="str">
        <f>'TKB SANG'!AQ14</f>
        <v/>
      </c>
      <c r="D21" s="49" t="str">
        <f>'TKB SANG'!AQ19</f>
        <v/>
      </c>
      <c r="E21" s="49" t="str">
        <f>'TKB SANG'!AQ24</f>
        <v/>
      </c>
      <c r="F21" s="49" t="str">
        <f>'TKB SANG'!AQ29</f>
        <v/>
      </c>
      <c r="G21" s="49" t="str">
        <f>'TKB SANG'!AQ34</f>
        <v/>
      </c>
      <c r="H21" s="49" t="str">
        <f>'TKB SANG'!AQ39</f>
        <v/>
      </c>
      <c r="I21" s="46"/>
      <c r="J21" s="48"/>
      <c r="K21" s="49">
        <v>5</v>
      </c>
      <c r="L21" s="49" t="str">
        <f>'TKB SANG'!AJ14</f>
        <v>V (7A)</v>
      </c>
      <c r="M21" s="49" t="str">
        <f>'TKB SANG'!AJ19</f>
        <v/>
      </c>
      <c r="N21" s="49" t="str">
        <f>'TKB SANG'!AJ24</f>
        <v/>
      </c>
      <c r="O21" s="49" t="str">
        <f>'TKB SANG'!AJ29</f>
        <v/>
      </c>
      <c r="P21" s="49" t="str">
        <f>'TKB SANG'!AJ34</f>
        <v>V (8A)</v>
      </c>
      <c r="Q21" s="118" t="str">
        <f>'TKB SANG'!AJ39</f>
        <v>V (8A)</v>
      </c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</row>
    <row r="22" spans="1:103" s="43" customFormat="1" ht="12" customHeight="1" x14ac:dyDescent="0.2">
      <c r="A22" s="47"/>
      <c r="B22" s="19">
        <v>1</v>
      </c>
      <c r="C22" s="19" t="e">
        <f>#REF!</f>
        <v>#REF!</v>
      </c>
      <c r="D22" s="19" t="e">
        <f>#REF!</f>
        <v>#REF!</v>
      </c>
      <c r="E22" s="19" t="e">
        <f>#REF!</f>
        <v>#REF!</v>
      </c>
      <c r="F22" s="19" t="e">
        <f>#REF!</f>
        <v>#REF!</v>
      </c>
      <c r="G22" s="19" t="e">
        <f>#REF!</f>
        <v>#REF!</v>
      </c>
      <c r="H22" s="19" t="e">
        <f>#REF!</f>
        <v>#REF!</v>
      </c>
      <c r="I22" s="46"/>
      <c r="J22" s="47"/>
      <c r="K22" s="19">
        <v>1</v>
      </c>
      <c r="L22" s="45" t="e">
        <f>#REF!</f>
        <v>#REF!</v>
      </c>
      <c r="M22" s="45" t="e">
        <f>#REF!</f>
        <v>#REF!</v>
      </c>
      <c r="N22" s="45" t="e">
        <f>#REF!</f>
        <v>#REF!</v>
      </c>
      <c r="O22" s="45" t="e">
        <f>#REF!</f>
        <v>#REF!</v>
      </c>
      <c r="P22" s="45" t="e">
        <f>#REF!</f>
        <v>#REF!</v>
      </c>
      <c r="Q22" s="117" t="e">
        <f>#REF!</f>
        <v>#REF!</v>
      </c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</row>
    <row r="23" spans="1:103" s="43" customFormat="1" ht="12" customHeight="1" x14ac:dyDescent="0.2">
      <c r="A23" s="47" t="s">
        <v>97</v>
      </c>
      <c r="B23" s="19">
        <v>2</v>
      </c>
      <c r="C23" s="19" t="e">
        <f>#REF!</f>
        <v>#REF!</v>
      </c>
      <c r="D23" s="19" t="e">
        <f>#REF!</f>
        <v>#REF!</v>
      </c>
      <c r="E23" s="19" t="e">
        <f>#REF!</f>
        <v>#REF!</v>
      </c>
      <c r="F23" s="19" t="e">
        <f>#REF!</f>
        <v>#REF!</v>
      </c>
      <c r="G23" s="19" t="e">
        <f>#REF!</f>
        <v>#REF!</v>
      </c>
      <c r="H23" s="19" t="e">
        <f>#REF!</f>
        <v>#REF!</v>
      </c>
      <c r="I23" s="46"/>
      <c r="J23" s="47" t="s">
        <v>97</v>
      </c>
      <c r="K23" s="19">
        <v>2</v>
      </c>
      <c r="L23" s="45" t="e">
        <f>#REF!</f>
        <v>#REF!</v>
      </c>
      <c r="M23" s="45" t="e">
        <f>#REF!</f>
        <v>#REF!</v>
      </c>
      <c r="N23" s="45" t="e">
        <f>#REF!</f>
        <v>#REF!</v>
      </c>
      <c r="O23" s="45" t="e">
        <f>#REF!</f>
        <v>#REF!</v>
      </c>
      <c r="P23" s="45" t="e">
        <f>#REF!</f>
        <v>#REF!</v>
      </c>
      <c r="Q23" s="117" t="e">
        <f>#REF!</f>
        <v>#REF!</v>
      </c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</row>
    <row r="24" spans="1:103" s="43" customFormat="1" ht="12" customHeight="1" x14ac:dyDescent="0.2">
      <c r="A24" s="53"/>
      <c r="B24" s="20">
        <v>3</v>
      </c>
      <c r="C24" s="19" t="e">
        <f>#REF!</f>
        <v>#REF!</v>
      </c>
      <c r="D24" s="19" t="e">
        <f>#REF!</f>
        <v>#REF!</v>
      </c>
      <c r="E24" s="19" t="e">
        <f>#REF!</f>
        <v>#REF!</v>
      </c>
      <c r="F24" s="19" t="e">
        <f>#REF!</f>
        <v>#REF!</v>
      </c>
      <c r="G24" s="19" t="e">
        <f>#REF!</f>
        <v>#REF!</v>
      </c>
      <c r="H24" s="19" t="e">
        <f>#REF!</f>
        <v>#REF!</v>
      </c>
      <c r="I24" s="46"/>
      <c r="J24" s="53"/>
      <c r="K24" s="20">
        <v>3</v>
      </c>
      <c r="L24" s="45" t="e">
        <f>#REF!</f>
        <v>#REF!</v>
      </c>
      <c r="M24" s="45" t="e">
        <f>#REF!</f>
        <v>#REF!</v>
      </c>
      <c r="N24" s="45" t="e">
        <f>#REF!</f>
        <v>#REF!</v>
      </c>
      <c r="O24" s="45" t="e">
        <f>#REF!</f>
        <v>#REF!</v>
      </c>
      <c r="P24" s="45" t="e">
        <f>#REF!</f>
        <v>#REF!</v>
      </c>
      <c r="Q24" s="117" t="e">
        <f>#REF!</f>
        <v>#REF!</v>
      </c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</row>
    <row r="25" spans="1:103" s="52" customFormat="1" ht="12" customHeight="1" x14ac:dyDescent="0.2">
      <c r="A25" s="51"/>
      <c r="B25" s="20">
        <v>4</v>
      </c>
      <c r="C25" s="19" t="e">
        <f>#REF!</f>
        <v>#REF!</v>
      </c>
      <c r="D25" s="19" t="e">
        <f>#REF!</f>
        <v>#REF!</v>
      </c>
      <c r="E25" s="19" t="e">
        <f>#REF!</f>
        <v>#REF!</v>
      </c>
      <c r="F25" s="19" t="e">
        <f>#REF!</f>
        <v>#REF!</v>
      </c>
      <c r="G25" s="19" t="e">
        <f>#REF!</f>
        <v>#REF!</v>
      </c>
      <c r="H25" s="19" t="e">
        <f>#REF!</f>
        <v>#REF!</v>
      </c>
      <c r="J25" s="51"/>
      <c r="K25" s="20">
        <v>4</v>
      </c>
      <c r="L25" s="20" t="e">
        <f>#REF!</f>
        <v>#REF!</v>
      </c>
      <c r="M25" s="20" t="e">
        <f>#REF!</f>
        <v>#REF!</v>
      </c>
      <c r="N25" s="20" t="e">
        <f>#REF!</f>
        <v>#REF!</v>
      </c>
      <c r="O25" s="20" t="e">
        <f>#REF!</f>
        <v>#REF!</v>
      </c>
      <c r="P25" s="20" t="e">
        <f>#REF!</f>
        <v>#REF!</v>
      </c>
      <c r="Q25" s="120" t="e">
        <f>#REF!</f>
        <v>#REF!</v>
      </c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</row>
    <row r="26" spans="1:103" ht="12.75" customHeight="1" x14ac:dyDescent="0.25"/>
    <row r="27" spans="1:103" ht="12.75" customHeight="1" x14ac:dyDescent="0.25">
      <c r="A27" s="9" t="str">
        <f>A1</f>
        <v>THỜI KHÓA BIỂU HỌC KÌ II NĂM HỌC 2020-2021 (TKB SỐ 11)</v>
      </c>
      <c r="C27" s="10"/>
      <c r="J27" s="9" t="str">
        <f>A1</f>
        <v>THỜI KHÓA BIỂU HỌC KÌ II NĂM HỌC 2020-2021 (TKB SỐ 11)</v>
      </c>
      <c r="L27" s="10"/>
    </row>
    <row r="28" spans="1:103" s="22" customFormat="1" ht="14.25" customHeight="1" x14ac:dyDescent="0.2">
      <c r="A28" s="39" t="s">
        <v>98</v>
      </c>
      <c r="B28" s="40"/>
      <c r="C28" s="40"/>
      <c r="D28" s="40"/>
      <c r="E28" s="25" t="str">
        <f>E2</f>
        <v>Thực hiện từ ngày 05/4/2021</v>
      </c>
      <c r="F28" s="40"/>
      <c r="G28" s="40"/>
      <c r="H28" s="40"/>
      <c r="I28" s="41"/>
      <c r="J28" s="39" t="s">
        <v>99</v>
      </c>
      <c r="K28" s="40"/>
      <c r="L28" s="40"/>
      <c r="M28" s="40"/>
      <c r="N28" s="25" t="str">
        <f>E2</f>
        <v>Thực hiện từ ngày 05/4/2021</v>
      </c>
      <c r="O28" s="40"/>
      <c r="P28" s="40"/>
      <c r="Q28" s="40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</row>
    <row r="29" spans="1:103" s="15" customFormat="1" ht="12.75" customHeight="1" x14ac:dyDescent="0.25">
      <c r="A29" s="12" t="s">
        <v>89</v>
      </c>
      <c r="B29" s="13" t="s">
        <v>25</v>
      </c>
      <c r="C29" s="14" t="s">
        <v>90</v>
      </c>
      <c r="D29" s="14" t="s">
        <v>91</v>
      </c>
      <c r="E29" s="14" t="s">
        <v>92</v>
      </c>
      <c r="F29" s="14" t="s">
        <v>93</v>
      </c>
      <c r="G29" s="14" t="s">
        <v>94</v>
      </c>
      <c r="H29" s="14" t="s">
        <v>95</v>
      </c>
      <c r="I29" s="42"/>
      <c r="J29" s="12" t="s">
        <v>89</v>
      </c>
      <c r="K29" s="13" t="s">
        <v>25</v>
      </c>
      <c r="L29" s="14" t="s">
        <v>90</v>
      </c>
      <c r="M29" s="14" t="s">
        <v>91</v>
      </c>
      <c r="N29" s="14" t="s">
        <v>92</v>
      </c>
      <c r="O29" s="14" t="s">
        <v>93</v>
      </c>
      <c r="P29" s="14" t="s">
        <v>94</v>
      </c>
      <c r="Q29" s="116" t="s">
        <v>95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</row>
    <row r="30" spans="1:103" s="43" customFormat="1" ht="12" customHeight="1" x14ac:dyDescent="0.2">
      <c r="A30" s="44"/>
      <c r="B30" s="45">
        <v>1</v>
      </c>
      <c r="C30" s="45" t="str">
        <f>+'TKB SANG'!AK10</f>
        <v/>
      </c>
      <c r="D30" s="45" t="str">
        <f>+'TKB SANG'!AK15</f>
        <v/>
      </c>
      <c r="E30" s="45" t="str">
        <f>+'TKB SANG'!AK20</f>
        <v>SV (9B)</v>
      </c>
      <c r="F30" s="45" t="str">
        <f>+'TKB SANG'!AK25</f>
        <v/>
      </c>
      <c r="G30" s="45" t="str">
        <f>+'TKB SANG'!AK30</f>
        <v/>
      </c>
      <c r="H30" s="45" t="str">
        <f>+'TKB SANG'!AK35</f>
        <v/>
      </c>
      <c r="I30" s="46"/>
      <c r="J30" s="44"/>
      <c r="K30" s="45">
        <v>1</v>
      </c>
      <c r="L30" s="45" t="str">
        <f>+'TKB SANG'!AL10</f>
        <v/>
      </c>
      <c r="M30" s="45" t="str">
        <f>+'TKB SANG'!AL15</f>
        <v>Đ (6A)</v>
      </c>
      <c r="N30" s="45" t="str">
        <f>+'TKB SANG'!AL20</f>
        <v/>
      </c>
      <c r="O30" s="45" t="str">
        <f>+'TKB SANG'!AL25</f>
        <v>Đ (8B)</v>
      </c>
      <c r="P30" s="45" t="str">
        <f>+'TKB SANG'!AL30</f>
        <v>Đ (8C)</v>
      </c>
      <c r="Q30" s="117" t="str">
        <f>+'TKB SANG'!AL35</f>
        <v>Đ (8A)</v>
      </c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</row>
    <row r="31" spans="1:103" s="43" customFormat="1" ht="12" customHeight="1" x14ac:dyDescent="0.2">
      <c r="A31" s="47"/>
      <c r="B31" s="19">
        <v>2</v>
      </c>
      <c r="C31" s="19" t="str">
        <f>+'TKB SANG'!AK11</f>
        <v/>
      </c>
      <c r="D31" s="19" t="str">
        <f>+'TKB SANG'!AK16</f>
        <v/>
      </c>
      <c r="E31" s="19" t="str">
        <f>+'TKB SANG'!AK21</f>
        <v>SV (9A)</v>
      </c>
      <c r="F31" s="19" t="str">
        <f>+'TKB SANG'!AK26</f>
        <v/>
      </c>
      <c r="G31" s="19" t="str">
        <f>+'TKB SANG'!AK31</f>
        <v/>
      </c>
      <c r="H31" s="19" t="str">
        <f>+'TKB SANG'!AK36</f>
        <v/>
      </c>
      <c r="I31" s="46"/>
      <c r="J31" s="47"/>
      <c r="K31" s="19">
        <v>2</v>
      </c>
      <c r="L31" s="19" t="str">
        <f>+'TKB SANG'!AL11</f>
        <v/>
      </c>
      <c r="M31" s="19" t="str">
        <f>+'TKB SANG'!AL16</f>
        <v/>
      </c>
      <c r="N31" s="19" t="str">
        <f>+'TKB SANG'!AL21</f>
        <v/>
      </c>
      <c r="O31" s="19" t="str">
        <f>+'TKB SANG'!AL26</f>
        <v/>
      </c>
      <c r="P31" s="19" t="str">
        <f>+'TKB SANG'!AL31</f>
        <v/>
      </c>
      <c r="Q31" s="119" t="str">
        <f>+'TKB SANG'!AL36</f>
        <v>Đ (8C)</v>
      </c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</row>
    <row r="32" spans="1:103" s="43" customFormat="1" ht="12" customHeight="1" x14ac:dyDescent="0.2">
      <c r="A32" s="47" t="s">
        <v>96</v>
      </c>
      <c r="B32" s="19">
        <v>3</v>
      </c>
      <c r="C32" s="19" t="str">
        <f>+'TKB SANG'!AK12</f>
        <v/>
      </c>
      <c r="D32" s="19" t="str">
        <f>+'TKB SANG'!AK17</f>
        <v/>
      </c>
      <c r="E32" s="19" t="str">
        <f>+'TKB SANG'!AK22</f>
        <v>SV (9A)</v>
      </c>
      <c r="F32" s="19" t="str">
        <f>+'TKB SANG'!AK27</f>
        <v/>
      </c>
      <c r="G32" s="19" t="str">
        <f>+'TKB SANG'!AK32</f>
        <v/>
      </c>
      <c r="H32" s="19" t="str">
        <f>+'TKB SANG'!AK37</f>
        <v/>
      </c>
      <c r="I32" s="46"/>
      <c r="J32" s="47" t="s">
        <v>96</v>
      </c>
      <c r="K32" s="19">
        <v>3</v>
      </c>
      <c r="L32" s="19" t="str">
        <f>+'TKB SANG'!AL12</f>
        <v/>
      </c>
      <c r="M32" s="19" t="str">
        <f>+'TKB SANG'!AL17</f>
        <v>Đ (7B)</v>
      </c>
      <c r="N32" s="19" t="str">
        <f>+'TKB SANG'!AL22</f>
        <v>Đ (8A)</v>
      </c>
      <c r="O32" s="19" t="str">
        <f>+'TKB SANG'!AL27</f>
        <v>SV (6B)</v>
      </c>
      <c r="P32" s="19" t="str">
        <f>+'TKB SANG'!AL32</f>
        <v>Đ (7A)</v>
      </c>
      <c r="Q32" s="119" t="str">
        <f>+'TKB SANG'!AL37</f>
        <v>SV (6B)</v>
      </c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</row>
    <row r="33" spans="1:103" s="43" customFormat="1" ht="12" customHeight="1" x14ac:dyDescent="0.2">
      <c r="A33" s="47"/>
      <c r="B33" s="19">
        <v>4</v>
      </c>
      <c r="C33" s="19" t="str">
        <f>+'TKB SANG'!AK13</f>
        <v/>
      </c>
      <c r="D33" s="19" t="str">
        <f>+'TKB SANG'!AK18</f>
        <v/>
      </c>
      <c r="E33" s="19" t="str">
        <f>+'TKB SANG'!AK23</f>
        <v>SV (9B)</v>
      </c>
      <c r="F33" s="19" t="str">
        <f>+'TKB SANG'!AK28</f>
        <v/>
      </c>
      <c r="G33" s="19" t="str">
        <f>+'TKB SANG'!AK33</f>
        <v/>
      </c>
      <c r="H33" s="19" t="str">
        <f>+'TKB SANG'!AK38</f>
        <v/>
      </c>
      <c r="I33" s="46"/>
      <c r="J33" s="47"/>
      <c r="K33" s="19">
        <v>4</v>
      </c>
      <c r="L33" s="19" t="str">
        <f>+'TKB SANG'!AL13</f>
        <v/>
      </c>
      <c r="M33" s="19" t="str">
        <f>+'TKB SANG'!AL18</f>
        <v>Đ (6B)</v>
      </c>
      <c r="N33" s="19" t="str">
        <f>+'TKB SANG'!AL23</f>
        <v>Đ (8B)</v>
      </c>
      <c r="O33" s="19" t="str">
        <f>+'TKB SANG'!AL28</f>
        <v/>
      </c>
      <c r="P33" s="19" t="str">
        <f>+'TKB SANG'!AL33</f>
        <v>Đ (7B)</v>
      </c>
      <c r="Q33" s="119" t="str">
        <f>+'TKB SANG'!AL38</f>
        <v>SV (6A)</v>
      </c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</row>
    <row r="34" spans="1:103" s="43" customFormat="1" ht="12" customHeight="1" thickBot="1" x14ac:dyDescent="0.25">
      <c r="A34" s="48"/>
      <c r="B34" s="49">
        <v>5</v>
      </c>
      <c r="C34" s="49" t="str">
        <f>+'TKB SANG'!AK14</f>
        <v/>
      </c>
      <c r="D34" s="49" t="str">
        <f>+'TKB SANG'!AK19</f>
        <v/>
      </c>
      <c r="E34" s="49" t="str">
        <f>+'TKB SANG'!AK24</f>
        <v/>
      </c>
      <c r="F34" s="49" t="str">
        <f>+'TKB SANG'!AK29</f>
        <v/>
      </c>
      <c r="G34" s="49" t="str">
        <f>+'TKB SANG'!AK34</f>
        <v/>
      </c>
      <c r="H34" s="49" t="str">
        <f>+'TKB SANG'!AK39</f>
        <v/>
      </c>
      <c r="I34" s="46"/>
      <c r="J34" s="48"/>
      <c r="K34" s="49">
        <v>5</v>
      </c>
      <c r="L34" s="49" t="str">
        <f>+'TKB SANG'!AL14</f>
        <v/>
      </c>
      <c r="M34" s="49" t="str">
        <f>+'TKB SANG'!AL19</f>
        <v>Đ (7A)</v>
      </c>
      <c r="N34" s="49" t="str">
        <f>+'TKB SANG'!AL24</f>
        <v/>
      </c>
      <c r="O34" s="49" t="str">
        <f>+'TKB SANG'!AL29</f>
        <v/>
      </c>
      <c r="P34" s="49" t="str">
        <f>+'TKB SANG'!AL34</f>
        <v>SV (6A)</v>
      </c>
      <c r="Q34" s="118" t="str">
        <f>+'TKB SANG'!AL39</f>
        <v/>
      </c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</row>
    <row r="35" spans="1:103" s="43" customFormat="1" ht="12" customHeight="1" x14ac:dyDescent="0.2">
      <c r="A35" s="47"/>
      <c r="B35" s="19">
        <v>1</v>
      </c>
      <c r="C35" s="19" t="e">
        <f>#REF!</f>
        <v>#REF!</v>
      </c>
      <c r="D35" s="19" t="e">
        <f>#REF!</f>
        <v>#REF!</v>
      </c>
      <c r="E35" s="19" t="e">
        <f>#REF!</f>
        <v>#REF!</v>
      </c>
      <c r="F35" s="19" t="e">
        <f>#REF!</f>
        <v>#REF!</v>
      </c>
      <c r="G35" s="19" t="e">
        <f>#REF!</f>
        <v>#REF!</v>
      </c>
      <c r="H35" s="55" t="e">
        <f>#REF!</f>
        <v>#REF!</v>
      </c>
      <c r="I35" s="46"/>
      <c r="J35" s="47"/>
      <c r="K35" s="19">
        <v>1</v>
      </c>
      <c r="L35" s="19" t="e">
        <f>#REF!</f>
        <v>#REF!</v>
      </c>
      <c r="M35" s="19" t="e">
        <f>#REF!</f>
        <v>#REF!</v>
      </c>
      <c r="N35" s="19" t="e">
        <f>#REF!</f>
        <v>#REF!</v>
      </c>
      <c r="O35" s="19" t="e">
        <f>#REF!</f>
        <v>#REF!</v>
      </c>
      <c r="P35" s="19" t="e">
        <f>#REF!</f>
        <v>#REF!</v>
      </c>
      <c r="Q35" s="119" t="e">
        <f>#REF!</f>
        <v>#REF!</v>
      </c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</row>
    <row r="36" spans="1:103" s="43" customFormat="1" ht="12" customHeight="1" x14ac:dyDescent="0.2">
      <c r="A36" s="47" t="s">
        <v>97</v>
      </c>
      <c r="B36" s="19">
        <v>2</v>
      </c>
      <c r="C36" s="19" t="e">
        <f>#REF!</f>
        <v>#REF!</v>
      </c>
      <c r="D36" s="19" t="e">
        <f>#REF!</f>
        <v>#REF!</v>
      </c>
      <c r="E36" s="19" t="e">
        <f>#REF!</f>
        <v>#REF!</v>
      </c>
      <c r="F36" s="19" t="e">
        <f>#REF!</f>
        <v>#REF!</v>
      </c>
      <c r="G36" s="19" t="e">
        <f>#REF!</f>
        <v>#REF!</v>
      </c>
      <c r="H36" s="55" t="e">
        <f>#REF!</f>
        <v>#REF!</v>
      </c>
      <c r="I36" s="46"/>
      <c r="J36" s="47" t="s">
        <v>97</v>
      </c>
      <c r="K36" s="19">
        <v>2</v>
      </c>
      <c r="L36" s="19" t="e">
        <f>#REF!</f>
        <v>#REF!</v>
      </c>
      <c r="M36" s="19" t="e">
        <f>#REF!</f>
        <v>#REF!</v>
      </c>
      <c r="N36" s="19" t="e">
        <f>#REF!</f>
        <v>#REF!</v>
      </c>
      <c r="O36" s="19" t="e">
        <f>#REF!</f>
        <v>#REF!</v>
      </c>
      <c r="P36" s="19" t="e">
        <f>#REF!</f>
        <v>#REF!</v>
      </c>
      <c r="Q36" s="119" t="e">
        <f>#REF!</f>
        <v>#REF!</v>
      </c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</row>
    <row r="37" spans="1:103" s="43" customFormat="1" ht="12" customHeight="1" x14ac:dyDescent="0.2">
      <c r="A37" s="53"/>
      <c r="B37" s="20">
        <v>3</v>
      </c>
      <c r="C37" s="19" t="e">
        <f>#REF!</f>
        <v>#REF!</v>
      </c>
      <c r="D37" s="19" t="e">
        <f>#REF!</f>
        <v>#REF!</v>
      </c>
      <c r="E37" s="19" t="e">
        <f>#REF!</f>
        <v>#REF!</v>
      </c>
      <c r="F37" s="19" t="e">
        <f>#REF!</f>
        <v>#REF!</v>
      </c>
      <c r="G37" s="19" t="e">
        <f>#REF!</f>
        <v>#REF!</v>
      </c>
      <c r="H37" s="55" t="e">
        <f>#REF!</f>
        <v>#REF!</v>
      </c>
      <c r="I37" s="46"/>
      <c r="J37" s="53"/>
      <c r="K37" s="20">
        <v>3</v>
      </c>
      <c r="L37" s="19" t="e">
        <f>#REF!</f>
        <v>#REF!</v>
      </c>
      <c r="M37" s="19" t="e">
        <f>#REF!</f>
        <v>#REF!</v>
      </c>
      <c r="N37" s="19" t="e">
        <f>#REF!</f>
        <v>#REF!</v>
      </c>
      <c r="O37" s="19" t="e">
        <f>#REF!</f>
        <v>#REF!</v>
      </c>
      <c r="P37" s="19" t="e">
        <f>#REF!</f>
        <v>#REF!</v>
      </c>
      <c r="Q37" s="119" t="e">
        <f>#REF!</f>
        <v>#REF!</v>
      </c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</row>
    <row r="38" spans="1:103" s="52" customFormat="1" ht="12" customHeight="1" x14ac:dyDescent="0.2">
      <c r="A38" s="51"/>
      <c r="B38" s="20">
        <v>4</v>
      </c>
      <c r="C38" s="19" t="e">
        <f>#REF!</f>
        <v>#REF!</v>
      </c>
      <c r="D38" s="19" t="e">
        <f>#REF!</f>
        <v>#REF!</v>
      </c>
      <c r="E38" s="19" t="e">
        <f>#REF!</f>
        <v>#REF!</v>
      </c>
      <c r="F38" s="19" t="e">
        <f>#REF!</f>
        <v>#REF!</v>
      </c>
      <c r="G38" s="19" t="e">
        <f>#REF!</f>
        <v>#REF!</v>
      </c>
      <c r="H38" s="55" t="e">
        <f>#REF!</f>
        <v>#REF!</v>
      </c>
      <c r="J38" s="51"/>
      <c r="K38" s="20">
        <v>4</v>
      </c>
      <c r="L38" s="20" t="e">
        <f>#REF!</f>
        <v>#REF!</v>
      </c>
      <c r="M38" s="20" t="e">
        <f>#REF!</f>
        <v>#REF!</v>
      </c>
      <c r="N38" s="20" t="e">
        <f>#REF!</f>
        <v>#REF!</v>
      </c>
      <c r="O38" s="20" t="e">
        <f>#REF!</f>
        <v>#REF!</v>
      </c>
      <c r="P38" s="20" t="e">
        <f>#REF!</f>
        <v>#REF!</v>
      </c>
      <c r="Q38" s="120" t="e">
        <f>#REF!</f>
        <v>#REF!</v>
      </c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</row>
    <row r="39" spans="1:103" ht="12.75" customHeight="1" x14ac:dyDescent="0.25"/>
    <row r="40" spans="1:103" ht="12.75" customHeight="1" x14ac:dyDescent="0.25">
      <c r="A40" s="9" t="str">
        <f>A1</f>
        <v>THỜI KHÓA BIỂU HỌC KÌ II NĂM HỌC 2020-2021 (TKB SỐ 11)</v>
      </c>
      <c r="C40" s="10"/>
      <c r="J40" s="9" t="str">
        <f>J1</f>
        <v>THỜI KHÓA BIỂU HỌC KÌ II NĂM HỌC 2020-2021 (TKB SỐ 11)</v>
      </c>
      <c r="L40" s="10"/>
    </row>
    <row r="41" spans="1:103" s="22" customFormat="1" ht="14.25" customHeight="1" x14ac:dyDescent="0.2">
      <c r="A41" s="39" t="s">
        <v>136</v>
      </c>
      <c r="B41" s="40"/>
      <c r="C41" s="40"/>
      <c r="D41" s="40"/>
      <c r="E41" s="25" t="str">
        <f>E2</f>
        <v>Thực hiện từ ngày 05/4/2021</v>
      </c>
      <c r="F41" s="40"/>
      <c r="G41" s="40"/>
      <c r="H41" s="40"/>
      <c r="I41" s="41"/>
      <c r="J41" s="39" t="s">
        <v>142</v>
      </c>
      <c r="K41" s="40"/>
      <c r="L41" s="40"/>
      <c r="M41" s="40"/>
      <c r="N41" s="25" t="str">
        <f>'[1]TKB  SANG'!$Q$4</f>
        <v>Thực hiện từ ngày 15/8/2016</v>
      </c>
      <c r="O41" s="40"/>
      <c r="P41" s="40"/>
      <c r="Q41" s="40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</row>
    <row r="42" spans="1:103" s="15" customFormat="1" ht="12.75" customHeight="1" x14ac:dyDescent="0.25">
      <c r="A42" s="12" t="s">
        <v>89</v>
      </c>
      <c r="B42" s="13" t="s">
        <v>25</v>
      </c>
      <c r="C42" s="14" t="s">
        <v>90</v>
      </c>
      <c r="D42" s="14" t="s">
        <v>91</v>
      </c>
      <c r="E42" s="14" t="s">
        <v>92</v>
      </c>
      <c r="F42" s="14" t="s">
        <v>93</v>
      </c>
      <c r="G42" s="14" t="s">
        <v>94</v>
      </c>
      <c r="H42" s="116" t="s">
        <v>95</v>
      </c>
      <c r="I42" s="42"/>
      <c r="J42" s="12" t="s">
        <v>89</v>
      </c>
      <c r="K42" s="13" t="s">
        <v>25</v>
      </c>
      <c r="L42" s="14" t="s">
        <v>90</v>
      </c>
      <c r="M42" s="14" t="s">
        <v>91</v>
      </c>
      <c r="N42" s="14" t="s">
        <v>92</v>
      </c>
      <c r="O42" s="14" t="s">
        <v>93</v>
      </c>
      <c r="P42" s="14" t="s">
        <v>94</v>
      </c>
      <c r="Q42" s="116" t="s">
        <v>95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</row>
    <row r="43" spans="1:103" s="43" customFormat="1" ht="12" customHeight="1" x14ac:dyDescent="0.2">
      <c r="A43" s="44"/>
      <c r="B43" s="45">
        <v>1</v>
      </c>
      <c r="C43" s="45" t="str">
        <f>+'TKB SANG'!AI10</f>
        <v>CC (9B)</v>
      </c>
      <c r="D43" s="45" t="str">
        <f>+'TKB SANG'!AI15</f>
        <v>T (8C)</v>
      </c>
      <c r="E43" s="45" t="str">
        <f>+'TKB SANG'!AI20</f>
        <v/>
      </c>
      <c r="F43" s="45" t="str">
        <f>+'TKB SANG'!AI25</f>
        <v>T (9B)</v>
      </c>
      <c r="G43" s="45" t="str">
        <f>+'TKB SANG'!AI30</f>
        <v/>
      </c>
      <c r="H43" s="117" t="str">
        <f>+'TKB SANG'!AI35</f>
        <v>T (9B)</v>
      </c>
      <c r="I43" s="46"/>
      <c r="J43" s="44"/>
      <c r="K43" s="45">
        <v>1</v>
      </c>
      <c r="L43" s="45" t="str">
        <f>+'TKB SANG'!AN10</f>
        <v>CC (8A)</v>
      </c>
      <c r="M43" s="45" t="str">
        <f>+'TKB SANG'!AN15</f>
        <v/>
      </c>
      <c r="N43" s="45" t="str">
        <f>+'TKB SANG'!AN20</f>
        <v/>
      </c>
      <c r="O43" s="45" t="str">
        <f>+'TKB SANG'!AN25</f>
        <v>H (9A)</v>
      </c>
      <c r="P43" s="45" t="str">
        <f>+'TKB SANG'!AN30</f>
        <v>H (8A)</v>
      </c>
      <c r="Q43" s="117" t="str">
        <f>+'TKB SANG'!AN35</f>
        <v/>
      </c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</row>
    <row r="44" spans="1:103" s="43" customFormat="1" ht="12" customHeight="1" x14ac:dyDescent="0.2">
      <c r="A44" s="47"/>
      <c r="B44" s="19">
        <v>2</v>
      </c>
      <c r="C44" s="45" t="str">
        <f>+'TKB SANG'!AI11</f>
        <v>SH (9B)</v>
      </c>
      <c r="D44" s="45" t="str">
        <f>+'TKB SANG'!AI16</f>
        <v>T (8C)</v>
      </c>
      <c r="E44" s="45" t="str">
        <f>+'TKB SANG'!AI21</f>
        <v/>
      </c>
      <c r="F44" s="45" t="str">
        <f>+'TKB SANG'!AI26</f>
        <v/>
      </c>
      <c r="G44" s="45" t="str">
        <f>+'TKB SANG'!AI31</f>
        <v/>
      </c>
      <c r="H44" s="117" t="str">
        <f>+'TKB SANG'!AI36</f>
        <v/>
      </c>
      <c r="I44" s="46"/>
      <c r="J44" s="47"/>
      <c r="K44" s="19">
        <v>2</v>
      </c>
      <c r="L44" s="19" t="str">
        <f>+'TKB SANG'!AN11</f>
        <v>SH (8A)</v>
      </c>
      <c r="M44" s="19" t="str">
        <f>+'TKB SANG'!AN16</f>
        <v/>
      </c>
      <c r="N44" s="19" t="str">
        <f>+'TKB SANG'!AN21</f>
        <v/>
      </c>
      <c r="O44" s="19" t="str">
        <f>+'TKB SANG'!AN26</f>
        <v>H (8C)</v>
      </c>
      <c r="P44" s="19" t="str">
        <f>+'TKB SANG'!AN31</f>
        <v>H (8B)</v>
      </c>
      <c r="Q44" s="119" t="str">
        <f>+'TKB SANG'!AN36</f>
        <v/>
      </c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</row>
    <row r="45" spans="1:103" s="43" customFormat="1" ht="12" customHeight="1" x14ac:dyDescent="0.2">
      <c r="A45" s="47" t="s">
        <v>96</v>
      </c>
      <c r="B45" s="19">
        <v>3</v>
      </c>
      <c r="C45" s="45" t="str">
        <f>+'TKB SANG'!AI12</f>
        <v>T (8C)</v>
      </c>
      <c r="D45" s="45" t="str">
        <f>+'TKB SANG'!AI17</f>
        <v>T (9B)</v>
      </c>
      <c r="E45" s="45" t="str">
        <f>+'TKB SANG'!AI22</f>
        <v/>
      </c>
      <c r="F45" s="45" t="str">
        <f>+'TKB SANG'!AI27</f>
        <v/>
      </c>
      <c r="G45" s="45" t="str">
        <f>+'TKB SANG'!AI32</f>
        <v/>
      </c>
      <c r="H45" s="117" t="str">
        <f>+'TKB SANG'!AI37</f>
        <v>T (8C)</v>
      </c>
      <c r="I45" s="46"/>
      <c r="J45" s="47" t="s">
        <v>96</v>
      </c>
      <c r="K45" s="19">
        <v>3</v>
      </c>
      <c r="L45" s="19" t="str">
        <f>+'TKB SANG'!AN12</f>
        <v/>
      </c>
      <c r="M45" s="19" t="str">
        <f>+'TKB SANG'!AN17</f>
        <v/>
      </c>
      <c r="N45" s="19" t="str">
        <f>+'TKB SANG'!AN22</f>
        <v/>
      </c>
      <c r="O45" s="19" t="str">
        <f>+'TKB SANG'!AN27</f>
        <v>H (9B)</v>
      </c>
      <c r="P45" s="19" t="str">
        <f>+'TKB SANG'!AN32</f>
        <v>H (9A)</v>
      </c>
      <c r="Q45" s="119" t="str">
        <f>+'TKB SANG'!AN37</f>
        <v/>
      </c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</row>
    <row r="46" spans="1:103" s="43" customFormat="1" ht="12" customHeight="1" x14ac:dyDescent="0.2">
      <c r="A46" s="47"/>
      <c r="B46" s="19">
        <v>4</v>
      </c>
      <c r="C46" s="45" t="str">
        <f>+'TKB SANG'!AI13</f>
        <v/>
      </c>
      <c r="D46" s="45" t="str">
        <f>+'TKB SANG'!AI18</f>
        <v/>
      </c>
      <c r="E46" s="45" t="str">
        <f>+'TKB SANG'!AI23</f>
        <v/>
      </c>
      <c r="F46" s="45" t="str">
        <f>+'TKB SANG'!AI28</f>
        <v/>
      </c>
      <c r="G46" s="45" t="str">
        <f>+'TKB SANG'!AI33</f>
        <v/>
      </c>
      <c r="H46" s="117" t="str">
        <f>+'TKB SANG'!AI38</f>
        <v>CN (9A)</v>
      </c>
      <c r="I46" s="46"/>
      <c r="J46" s="47"/>
      <c r="K46" s="19">
        <v>4</v>
      </c>
      <c r="L46" s="19" t="str">
        <f>+'TKB SANG'!AN13</f>
        <v>H (8A)</v>
      </c>
      <c r="M46" s="19" t="str">
        <f>+'TKB SANG'!AN18</f>
        <v/>
      </c>
      <c r="N46" s="19" t="str">
        <f>+'TKB SANG'!AN23</f>
        <v/>
      </c>
      <c r="O46" s="19" t="str">
        <f>+'TKB SANG'!AN28</f>
        <v/>
      </c>
      <c r="P46" s="19" t="str">
        <f>+'TKB SANG'!AN33</f>
        <v>H (9B)</v>
      </c>
      <c r="Q46" s="119" t="str">
        <f>+'TKB SANG'!AN38</f>
        <v/>
      </c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</row>
    <row r="47" spans="1:103" s="43" customFormat="1" ht="12" customHeight="1" thickBot="1" x14ac:dyDescent="0.25">
      <c r="A47" s="48"/>
      <c r="B47" s="49">
        <v>5</v>
      </c>
      <c r="C47" s="49" t="str">
        <f>+'TKB SANG'!AI14</f>
        <v/>
      </c>
      <c r="D47" s="49" t="str">
        <f>+'TKB SANG'!AI19</f>
        <v>CN (9B)</v>
      </c>
      <c r="E47" s="49" t="str">
        <f>+'TKB SANG'!AI24</f>
        <v/>
      </c>
      <c r="F47" s="49" t="str">
        <f>+'TKB SANG'!AI29</f>
        <v/>
      </c>
      <c r="G47" s="49" t="str">
        <f>+'TKB SANG'!AI34</f>
        <v/>
      </c>
      <c r="H47" s="118" t="str">
        <f>+'TKB SANG'!AI39</f>
        <v>T (9B)</v>
      </c>
      <c r="I47" s="46"/>
      <c r="J47" s="48"/>
      <c r="K47" s="49">
        <v>5</v>
      </c>
      <c r="L47" s="49" t="str">
        <f>+'TKB SANG'!AN14</f>
        <v>H (8B)</v>
      </c>
      <c r="M47" s="49" t="str">
        <f>+'TKB SANG'!AN19</f>
        <v/>
      </c>
      <c r="N47" s="49" t="str">
        <f>+'TKB SANG'!AN24</f>
        <v/>
      </c>
      <c r="O47" s="49" t="str">
        <f>+'TKB SANG'!AN29</f>
        <v/>
      </c>
      <c r="P47" s="49" t="str">
        <f>+'TKB SANG'!AN34</f>
        <v>H (8C)</v>
      </c>
      <c r="Q47" s="118" t="str">
        <f>+'TKB SANG'!AN39</f>
        <v/>
      </c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</row>
    <row r="48" spans="1:103" s="43" customFormat="1" ht="12" customHeight="1" x14ac:dyDescent="0.2">
      <c r="A48" s="47"/>
      <c r="B48" s="45"/>
      <c r="C48" s="45"/>
      <c r="D48" s="45"/>
      <c r="E48" s="45"/>
      <c r="F48" s="45"/>
      <c r="G48" s="45"/>
      <c r="H48" s="117"/>
      <c r="I48" s="46"/>
      <c r="J48" s="47"/>
      <c r="K48" s="45"/>
      <c r="L48" s="45"/>
      <c r="M48" s="45"/>
      <c r="N48" s="45"/>
      <c r="O48" s="45"/>
      <c r="P48" s="45"/>
      <c r="Q48" s="117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</row>
    <row r="49" spans="1:103" s="43" customFormat="1" ht="12" customHeight="1" x14ac:dyDescent="0.2">
      <c r="A49" s="47"/>
      <c r="B49" s="19">
        <v>1</v>
      </c>
      <c r="C49" s="19" t="e">
        <f>#REF!</f>
        <v>#REF!</v>
      </c>
      <c r="D49" s="45" t="e">
        <f>#REF!</f>
        <v>#REF!</v>
      </c>
      <c r="E49" s="45" t="e">
        <f>#REF!</f>
        <v>#REF!</v>
      </c>
      <c r="F49" s="45" t="e">
        <f>#REF!</f>
        <v>#REF!</v>
      </c>
      <c r="G49" s="45" t="e">
        <f>#REF!</f>
        <v>#REF!</v>
      </c>
      <c r="H49" s="117" t="e">
        <f>#REF!</f>
        <v>#REF!</v>
      </c>
      <c r="I49" s="46"/>
      <c r="J49" s="47"/>
      <c r="K49" s="19">
        <v>1</v>
      </c>
      <c r="L49" s="19" t="e">
        <f>#REF!</f>
        <v>#REF!</v>
      </c>
      <c r="M49" s="19" t="e">
        <f>#REF!</f>
        <v>#REF!</v>
      </c>
      <c r="N49" s="19" t="e">
        <f>#REF!</f>
        <v>#REF!</v>
      </c>
      <c r="O49" s="19" t="e">
        <f>#REF!</f>
        <v>#REF!</v>
      </c>
      <c r="P49" s="19" t="e">
        <f>#REF!</f>
        <v>#REF!</v>
      </c>
      <c r="Q49" s="119" t="e">
        <f>#REF!</f>
        <v>#REF!</v>
      </c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</row>
    <row r="50" spans="1:103" s="43" customFormat="1" ht="12" customHeight="1" x14ac:dyDescent="0.2">
      <c r="A50" s="47" t="s">
        <v>97</v>
      </c>
      <c r="B50" s="19">
        <v>2</v>
      </c>
      <c r="C50" s="19" t="e">
        <f>#REF!</f>
        <v>#REF!</v>
      </c>
      <c r="D50" s="45" t="e">
        <f>#REF!</f>
        <v>#REF!</v>
      </c>
      <c r="E50" s="45" t="e">
        <f>#REF!</f>
        <v>#REF!</v>
      </c>
      <c r="F50" s="45" t="e">
        <f>#REF!</f>
        <v>#REF!</v>
      </c>
      <c r="G50" s="45" t="e">
        <f>#REF!</f>
        <v>#REF!</v>
      </c>
      <c r="H50" s="117" t="e">
        <f>#REF!</f>
        <v>#REF!</v>
      </c>
      <c r="I50" s="46"/>
      <c r="J50" s="47" t="s">
        <v>97</v>
      </c>
      <c r="K50" s="19">
        <v>2</v>
      </c>
      <c r="L50" s="19" t="e">
        <f>#REF!</f>
        <v>#REF!</v>
      </c>
      <c r="M50" s="19" t="e">
        <f>#REF!</f>
        <v>#REF!</v>
      </c>
      <c r="N50" s="19" t="e">
        <f>#REF!</f>
        <v>#REF!</v>
      </c>
      <c r="O50" s="19" t="e">
        <f>#REF!</f>
        <v>#REF!</v>
      </c>
      <c r="P50" s="19" t="e">
        <f>#REF!</f>
        <v>#REF!</v>
      </c>
      <c r="Q50" s="119" t="e">
        <f>#REF!</f>
        <v>#REF!</v>
      </c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</row>
    <row r="51" spans="1:103" s="43" customFormat="1" ht="12" customHeight="1" x14ac:dyDescent="0.2">
      <c r="A51" s="53"/>
      <c r="B51" s="20">
        <v>3</v>
      </c>
      <c r="C51" s="19" t="e">
        <f>#REF!</f>
        <v>#REF!</v>
      </c>
      <c r="D51" s="45" t="e">
        <f>#REF!</f>
        <v>#REF!</v>
      </c>
      <c r="E51" s="45" t="e">
        <f>#REF!</f>
        <v>#REF!</v>
      </c>
      <c r="F51" s="45" t="e">
        <f>#REF!</f>
        <v>#REF!</v>
      </c>
      <c r="G51" s="45" t="e">
        <f>#REF!</f>
        <v>#REF!</v>
      </c>
      <c r="H51" s="117" t="e">
        <f>#REF!</f>
        <v>#REF!</v>
      </c>
      <c r="I51" s="46"/>
      <c r="J51" s="53"/>
      <c r="K51" s="20">
        <v>3</v>
      </c>
      <c r="L51" s="19" t="e">
        <f>#REF!</f>
        <v>#REF!</v>
      </c>
      <c r="M51" s="19" t="e">
        <f>#REF!</f>
        <v>#REF!</v>
      </c>
      <c r="N51" s="19" t="e">
        <f>#REF!</f>
        <v>#REF!</v>
      </c>
      <c r="O51" s="19" t="e">
        <f>#REF!</f>
        <v>#REF!</v>
      </c>
      <c r="P51" s="19" t="e">
        <f>#REF!</f>
        <v>#REF!</v>
      </c>
      <c r="Q51" s="119" t="e">
        <f>#REF!</f>
        <v>#REF!</v>
      </c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</row>
    <row r="52" spans="1:103" s="52" customFormat="1" ht="12" customHeight="1" thickBot="1" x14ac:dyDescent="0.25">
      <c r="A52" s="121"/>
      <c r="B52" s="49">
        <v>4</v>
      </c>
      <c r="C52" s="49" t="e">
        <f>#REF!</f>
        <v>#REF!</v>
      </c>
      <c r="D52" s="130" t="e">
        <f>#REF!</f>
        <v>#REF!</v>
      </c>
      <c r="E52" s="130" t="e">
        <f>#REF!</f>
        <v>#REF!</v>
      </c>
      <c r="F52" s="130" t="e">
        <f>#REF!</f>
        <v>#REF!</v>
      </c>
      <c r="G52" s="130" t="e">
        <f>#REF!</f>
        <v>#REF!</v>
      </c>
      <c r="H52" s="131" t="e">
        <f>#REF!</f>
        <v>#REF!</v>
      </c>
      <c r="J52" s="51"/>
      <c r="K52" s="20">
        <v>4</v>
      </c>
      <c r="L52" s="20" t="e">
        <f>#REF!</f>
        <v>#REF!</v>
      </c>
      <c r="M52" s="20" t="e">
        <f>#REF!</f>
        <v>#REF!</v>
      </c>
      <c r="N52" s="20" t="e">
        <f>#REF!</f>
        <v>#REF!</v>
      </c>
      <c r="O52" s="20" t="e">
        <f>#REF!</f>
        <v>#REF!</v>
      </c>
      <c r="P52" s="20" t="e">
        <f>#REF!</f>
        <v>#REF!</v>
      </c>
      <c r="Q52" s="120" t="e">
        <f>#REF!</f>
        <v>#REF!</v>
      </c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</row>
    <row r="53" spans="1:103" ht="12.75" customHeight="1" x14ac:dyDescent="0.25"/>
    <row r="54" spans="1:103" ht="12.75" customHeight="1" x14ac:dyDescent="0.25">
      <c r="A54" s="9" t="str">
        <f>$A$1</f>
        <v>THỜI KHÓA BIỂU HỌC KÌ II NĂM HỌC 2020-2021 (TKB SỐ 11)</v>
      </c>
      <c r="C54" s="10"/>
      <c r="J54" s="9" t="str">
        <f>$A$1</f>
        <v>THỜI KHÓA BIỂU HỌC KÌ II NĂM HỌC 2020-2021 (TKB SỐ 11)</v>
      </c>
      <c r="L54" s="10"/>
    </row>
    <row r="55" spans="1:103" ht="12.75" customHeight="1" x14ac:dyDescent="0.25">
      <c r="A55" s="39" t="s">
        <v>154</v>
      </c>
      <c r="E55" s="3" t="str">
        <f>$E$2</f>
        <v>Thực hiện từ ngày 05/4/2021</v>
      </c>
      <c r="J55" s="39" t="s">
        <v>104</v>
      </c>
      <c r="N55" s="3" t="str">
        <f>$E$2</f>
        <v>Thực hiện từ ngày 05/4/2021</v>
      </c>
    </row>
    <row r="56" spans="1:103" s="15" customFormat="1" ht="12.75" customHeight="1" x14ac:dyDescent="0.25">
      <c r="A56" s="12" t="s">
        <v>89</v>
      </c>
      <c r="B56" s="13" t="s">
        <v>25</v>
      </c>
      <c r="C56" s="14" t="s">
        <v>90</v>
      </c>
      <c r="D56" s="14" t="s">
        <v>91</v>
      </c>
      <c r="E56" s="14" t="s">
        <v>92</v>
      </c>
      <c r="F56" s="14" t="s">
        <v>93</v>
      </c>
      <c r="G56" s="14" t="s">
        <v>94</v>
      </c>
      <c r="H56" s="14" t="s">
        <v>95</v>
      </c>
      <c r="I56" s="42"/>
      <c r="J56" s="12" t="s">
        <v>89</v>
      </c>
      <c r="K56" s="13" t="s">
        <v>25</v>
      </c>
      <c r="L56" s="14" t="s">
        <v>90</v>
      </c>
      <c r="M56" s="14" t="s">
        <v>91</v>
      </c>
      <c r="N56" s="14" t="s">
        <v>92</v>
      </c>
      <c r="O56" s="14" t="s">
        <v>93</v>
      </c>
      <c r="P56" s="14" t="s">
        <v>94</v>
      </c>
      <c r="Q56" s="116" t="s">
        <v>95</v>
      </c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</row>
    <row r="57" spans="1:103" s="43" customFormat="1" ht="12" customHeight="1" x14ac:dyDescent="0.2">
      <c r="A57" s="44"/>
      <c r="B57" s="45">
        <v>1</v>
      </c>
      <c r="C57" s="45" t="str">
        <f>+'TKB SANG'!AO10</f>
        <v/>
      </c>
      <c r="D57" s="45" t="str">
        <f>+'TKB SANG'!AO15</f>
        <v>CN (8A)</v>
      </c>
      <c r="E57" s="45" t="str">
        <f>+'TKB SANG'!AO20</f>
        <v/>
      </c>
      <c r="F57" s="45" t="str">
        <f>+'TKB SANG'!AO25</f>
        <v>Tin (7A)</v>
      </c>
      <c r="G57" s="45" t="str">
        <f>+'TKB SANG'!AO30</f>
        <v>CN (8B)</v>
      </c>
      <c r="H57" s="45" t="str">
        <f>+'TKB SANG'!AO35</f>
        <v/>
      </c>
      <c r="I57" s="46"/>
      <c r="J57" s="44"/>
      <c r="K57" s="45">
        <v>1</v>
      </c>
      <c r="L57" s="45" t="str">
        <f>+'TKB SANG'!$AM10</f>
        <v>CC (6A)</v>
      </c>
      <c r="M57" s="45" t="str">
        <f>+'TKB SANG'!AM15</f>
        <v>L (9A)</v>
      </c>
      <c r="N57" s="45" t="str">
        <f>+'TKB SANG'!AM20</f>
        <v/>
      </c>
      <c r="O57" s="45" t="str">
        <f>+'TKB SANG'!AM25</f>
        <v/>
      </c>
      <c r="P57" s="45" t="str">
        <f>+'TKB SANG'!AM30</f>
        <v>T (6A)</v>
      </c>
      <c r="Q57" s="117" t="str">
        <f>+'TKB SANG'!AM35</f>
        <v/>
      </c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</row>
    <row r="58" spans="1:103" s="43" customFormat="1" ht="12" customHeight="1" x14ac:dyDescent="0.2">
      <c r="A58" s="47"/>
      <c r="B58" s="19">
        <v>2</v>
      </c>
      <c r="C58" s="45" t="str">
        <f>+'TKB SANG'!AO11</f>
        <v/>
      </c>
      <c r="D58" s="45" t="str">
        <f>+'TKB SANG'!AO16</f>
        <v>Tin (6B)</v>
      </c>
      <c r="E58" s="45" t="str">
        <f>+'TKB SANG'!AO21</f>
        <v/>
      </c>
      <c r="F58" s="45" t="str">
        <f>+'TKB SANG'!AO26</f>
        <v>Tin (6A)</v>
      </c>
      <c r="G58" s="45" t="str">
        <f>+'TKB SANG'!AO31</f>
        <v>Tin (6B)</v>
      </c>
      <c r="H58" s="45" t="str">
        <f>+'TKB SANG'!AO36</f>
        <v/>
      </c>
      <c r="I58" s="46"/>
      <c r="J58" s="47"/>
      <c r="K58" s="19">
        <v>2</v>
      </c>
      <c r="L58" s="45" t="str">
        <f>+'TKB SANG'!$AM11</f>
        <v/>
      </c>
      <c r="M58" s="45" t="str">
        <f>+'TKB SANG'!AM16</f>
        <v>T (6A)</v>
      </c>
      <c r="N58" s="45" t="str">
        <f>+'TKB SANG'!AM21</f>
        <v/>
      </c>
      <c r="O58" s="45" t="str">
        <f>+'TKB SANG'!AM26</f>
        <v/>
      </c>
      <c r="P58" s="45" t="str">
        <f>+'TKB SANG'!AM31</f>
        <v>T (6A)</v>
      </c>
      <c r="Q58" s="117" t="str">
        <f>+'TKB SANG'!AM36</f>
        <v/>
      </c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</row>
    <row r="59" spans="1:103" s="43" customFormat="1" ht="12" customHeight="1" x14ac:dyDescent="0.2">
      <c r="A59" s="47" t="s">
        <v>96</v>
      </c>
      <c r="B59" s="19">
        <v>3</v>
      </c>
      <c r="C59" s="45" t="str">
        <f>+'TKB SANG'!AO12</f>
        <v/>
      </c>
      <c r="D59" s="45" t="str">
        <f>+'TKB SANG'!AO17</f>
        <v>Tin (7A)</v>
      </c>
      <c r="E59" s="45" t="str">
        <f>+'TKB SANG'!AO22</f>
        <v/>
      </c>
      <c r="F59" s="45" t="str">
        <f>+'TKB SANG'!AO27</f>
        <v>Tin (7B)</v>
      </c>
      <c r="G59" s="45" t="str">
        <f>+'TKB SANG'!AO32</f>
        <v/>
      </c>
      <c r="H59" s="45" t="str">
        <f>+'TKB SANG'!AO37</f>
        <v/>
      </c>
      <c r="I59" s="46"/>
      <c r="J59" s="47" t="s">
        <v>96</v>
      </c>
      <c r="K59" s="19">
        <v>3</v>
      </c>
      <c r="L59" s="45" t="str">
        <f>+'TKB SANG'!$AM12</f>
        <v>L (9A)</v>
      </c>
      <c r="M59" s="45" t="str">
        <f>+'TKB SANG'!AM17</f>
        <v>T (6A)</v>
      </c>
      <c r="N59" s="45" t="str">
        <f>+'TKB SANG'!AM22</f>
        <v/>
      </c>
      <c r="O59" s="45" t="str">
        <f>+'TKB SANG'!AM27</f>
        <v>L (8C)</v>
      </c>
      <c r="P59" s="45" t="str">
        <f>+'TKB SANG'!AM32</f>
        <v>L (8A)</v>
      </c>
      <c r="Q59" s="117" t="str">
        <f>+'TKB SANG'!AM37</f>
        <v/>
      </c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</row>
    <row r="60" spans="1:103" s="43" customFormat="1" ht="12" customHeight="1" x14ac:dyDescent="0.2">
      <c r="A60" s="47"/>
      <c r="B60" s="19">
        <v>4</v>
      </c>
      <c r="C60" s="45" t="str">
        <f>+'TKB SANG'!AO13</f>
        <v/>
      </c>
      <c r="D60" s="45" t="str">
        <f>+'TKB SANG'!AO18</f>
        <v>CN (8C)</v>
      </c>
      <c r="E60" s="45" t="str">
        <f>+'TKB SANG'!AO23</f>
        <v/>
      </c>
      <c r="F60" s="45" t="str">
        <f>+'TKB SANG'!AO28</f>
        <v/>
      </c>
      <c r="G60" s="45" t="str">
        <f>+'TKB SANG'!AO33</f>
        <v>Tin (6A)</v>
      </c>
      <c r="H60" s="45" t="str">
        <f>+'TKB SANG'!AO38</f>
        <v/>
      </c>
      <c r="I60" s="46"/>
      <c r="J60" s="47"/>
      <c r="K60" s="19">
        <v>4</v>
      </c>
      <c r="L60" s="45" t="str">
        <f>+'TKB SANG'!$AM13</f>
        <v>L (9B)</v>
      </c>
      <c r="M60" s="45" t="str">
        <f>+'TKB SANG'!AM18</f>
        <v>L (9B)</v>
      </c>
      <c r="N60" s="45" t="str">
        <f>+'TKB SANG'!AM23</f>
        <v/>
      </c>
      <c r="O60" s="45" t="str">
        <f>+'TKB SANG'!AM28</f>
        <v/>
      </c>
      <c r="P60" s="45" t="str">
        <f>+'TKB SANG'!AM33</f>
        <v>L (8B)</v>
      </c>
      <c r="Q60" s="117" t="str">
        <f>+'TKB SANG'!AM38</f>
        <v/>
      </c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</row>
    <row r="61" spans="1:103" s="43" customFormat="1" ht="12" customHeight="1" thickBot="1" x14ac:dyDescent="0.25">
      <c r="A61" s="48"/>
      <c r="B61" s="49">
        <v>5</v>
      </c>
      <c r="C61" s="49" t="str">
        <f>+'TKB SANG'!AO14</f>
        <v/>
      </c>
      <c r="D61" s="49" t="str">
        <f>+'TKB SANG'!AO19</f>
        <v/>
      </c>
      <c r="E61" s="49" t="str">
        <f>+'TKB SANG'!AO24</f>
        <v/>
      </c>
      <c r="F61" s="49" t="str">
        <f>+'TKB SANG'!AO29</f>
        <v/>
      </c>
      <c r="G61" s="49" t="str">
        <f>+'TKB SANG'!AO34</f>
        <v>Tin (7B)</v>
      </c>
      <c r="H61" s="49" t="str">
        <f>+'TKB SANG'!AO39</f>
        <v/>
      </c>
      <c r="I61" s="46"/>
      <c r="J61" s="48"/>
      <c r="K61" s="49">
        <v>5</v>
      </c>
      <c r="L61" s="49" t="str">
        <f>+'TKB SANG'!$AM14</f>
        <v>SH (6A)</v>
      </c>
      <c r="M61" s="49" t="str">
        <f>+'TKB SANG'!AM19</f>
        <v/>
      </c>
      <c r="N61" s="49" t="str">
        <f>+'TKB SANG'!AM24</f>
        <v/>
      </c>
      <c r="O61" s="49" t="str">
        <f>+'TKB SANG'!AM29</f>
        <v/>
      </c>
      <c r="P61" s="49" t="str">
        <f>+'TKB SANG'!AM34</f>
        <v/>
      </c>
      <c r="Q61" s="118" t="str">
        <f>+'TKB SANG'!AM39</f>
        <v/>
      </c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  <c r="CU61" s="46"/>
      <c r="CV61" s="46"/>
      <c r="CW61" s="46"/>
      <c r="CX61" s="46"/>
      <c r="CY61" s="46"/>
    </row>
    <row r="62" spans="1:103" s="43" customFormat="1" ht="12" customHeight="1" x14ac:dyDescent="0.2">
      <c r="A62" s="47"/>
      <c r="B62" s="45"/>
      <c r="C62" s="45"/>
      <c r="D62" s="45"/>
      <c r="E62" s="45"/>
      <c r="F62" s="45"/>
      <c r="G62" s="45"/>
      <c r="H62" s="45"/>
      <c r="I62" s="46"/>
      <c r="J62" s="47"/>
      <c r="K62" s="45"/>
      <c r="L62" s="45"/>
      <c r="M62" s="45"/>
      <c r="N62" s="45"/>
      <c r="O62" s="45"/>
      <c r="P62" s="45"/>
      <c r="Q62" s="117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</row>
    <row r="63" spans="1:103" s="43" customFormat="1" ht="12" customHeight="1" x14ac:dyDescent="0.2">
      <c r="A63" s="47"/>
      <c r="B63" s="19">
        <v>1</v>
      </c>
      <c r="C63" s="19" t="e">
        <f>#REF!</f>
        <v>#REF!</v>
      </c>
      <c r="D63" s="19" t="e">
        <f>#REF!</f>
        <v>#REF!</v>
      </c>
      <c r="E63" s="19" t="e">
        <f>#REF!</f>
        <v>#REF!</v>
      </c>
      <c r="F63" s="19" t="e">
        <f>#REF!</f>
        <v>#REF!</v>
      </c>
      <c r="G63" s="19" t="e">
        <f>#REF!</f>
        <v>#REF!</v>
      </c>
      <c r="H63" s="19" t="e">
        <f>#REF!</f>
        <v>#REF!</v>
      </c>
      <c r="I63" s="46"/>
      <c r="J63" s="47"/>
      <c r="K63" s="19">
        <v>1</v>
      </c>
      <c r="L63" s="19" t="e">
        <f>#REF!</f>
        <v>#REF!</v>
      </c>
      <c r="M63" s="19" t="e">
        <f>#REF!</f>
        <v>#REF!</v>
      </c>
      <c r="N63" s="19" t="e">
        <f>#REF!</f>
        <v>#REF!</v>
      </c>
      <c r="O63" s="19" t="e">
        <f>#REF!</f>
        <v>#REF!</v>
      </c>
      <c r="P63" s="19" t="e">
        <f>#REF!</f>
        <v>#REF!</v>
      </c>
      <c r="Q63" s="119" t="e">
        <f>#REF!</f>
        <v>#REF!</v>
      </c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/>
      <c r="CM63" s="46"/>
      <c r="CN63" s="46"/>
      <c r="CO63" s="46"/>
      <c r="CP63" s="46"/>
      <c r="CQ63" s="46"/>
      <c r="CR63" s="46"/>
      <c r="CS63" s="46"/>
      <c r="CT63" s="46"/>
      <c r="CU63" s="46"/>
      <c r="CV63" s="46"/>
      <c r="CW63" s="46"/>
      <c r="CX63" s="46"/>
      <c r="CY63" s="46"/>
    </row>
    <row r="64" spans="1:103" s="43" customFormat="1" ht="12" customHeight="1" x14ac:dyDescent="0.2">
      <c r="A64" s="47" t="s">
        <v>97</v>
      </c>
      <c r="B64" s="19">
        <v>2</v>
      </c>
      <c r="C64" s="19" t="e">
        <f>#REF!</f>
        <v>#REF!</v>
      </c>
      <c r="D64" s="19" t="e">
        <f>#REF!</f>
        <v>#REF!</v>
      </c>
      <c r="E64" s="19" t="e">
        <f>#REF!</f>
        <v>#REF!</v>
      </c>
      <c r="F64" s="19" t="e">
        <f>#REF!</f>
        <v>#REF!</v>
      </c>
      <c r="G64" s="19" t="e">
        <f>#REF!</f>
        <v>#REF!</v>
      </c>
      <c r="H64" s="19" t="e">
        <f>#REF!</f>
        <v>#REF!</v>
      </c>
      <c r="I64" s="46"/>
      <c r="J64" s="47" t="s">
        <v>97</v>
      </c>
      <c r="K64" s="19">
        <v>2</v>
      </c>
      <c r="L64" s="19" t="e">
        <f>#REF!</f>
        <v>#REF!</v>
      </c>
      <c r="M64" s="19" t="e">
        <f>#REF!</f>
        <v>#REF!</v>
      </c>
      <c r="N64" s="19" t="e">
        <f>#REF!</f>
        <v>#REF!</v>
      </c>
      <c r="O64" s="19" t="e">
        <f>#REF!</f>
        <v>#REF!</v>
      </c>
      <c r="P64" s="19" t="e">
        <f>#REF!</f>
        <v>#REF!</v>
      </c>
      <c r="Q64" s="119" t="e">
        <f>#REF!</f>
        <v>#REF!</v>
      </c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  <c r="CU64" s="46"/>
      <c r="CV64" s="46"/>
      <c r="CW64" s="46"/>
      <c r="CX64" s="46"/>
      <c r="CY64" s="46"/>
    </row>
    <row r="65" spans="1:103" s="43" customFormat="1" ht="12" customHeight="1" x14ac:dyDescent="0.2">
      <c r="A65" s="53"/>
      <c r="B65" s="20">
        <v>3</v>
      </c>
      <c r="C65" s="19" t="e">
        <f>#REF!</f>
        <v>#REF!</v>
      </c>
      <c r="D65" s="19" t="e">
        <f>#REF!</f>
        <v>#REF!</v>
      </c>
      <c r="E65" s="19" t="e">
        <f>#REF!</f>
        <v>#REF!</v>
      </c>
      <c r="F65" s="19" t="e">
        <f>#REF!</f>
        <v>#REF!</v>
      </c>
      <c r="G65" s="19" t="e">
        <f>#REF!</f>
        <v>#REF!</v>
      </c>
      <c r="H65" s="19" t="e">
        <f>#REF!</f>
        <v>#REF!</v>
      </c>
      <c r="I65" s="46"/>
      <c r="J65" s="53"/>
      <c r="K65" s="20">
        <v>3</v>
      </c>
      <c r="L65" s="19" t="e">
        <f>#REF!</f>
        <v>#REF!</v>
      </c>
      <c r="M65" s="19" t="e">
        <f>#REF!</f>
        <v>#REF!</v>
      </c>
      <c r="N65" s="19" t="e">
        <f>#REF!</f>
        <v>#REF!</v>
      </c>
      <c r="O65" s="19" t="e">
        <f>#REF!</f>
        <v>#REF!</v>
      </c>
      <c r="P65" s="19" t="e">
        <f>#REF!</f>
        <v>#REF!</v>
      </c>
      <c r="Q65" s="119" t="e">
        <f>#REF!</f>
        <v>#REF!</v>
      </c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</row>
    <row r="66" spans="1:103" s="52" customFormat="1" ht="12" customHeight="1" thickBot="1" x14ac:dyDescent="0.25">
      <c r="A66" s="121"/>
      <c r="B66" s="49">
        <v>4</v>
      </c>
      <c r="C66" s="49" t="e">
        <f>#REF!</f>
        <v>#REF!</v>
      </c>
      <c r="D66" s="49" t="e">
        <f>#REF!</f>
        <v>#REF!</v>
      </c>
      <c r="E66" s="49" t="e">
        <f>#REF!</f>
        <v>#REF!</v>
      </c>
      <c r="F66" s="49" t="e">
        <f>#REF!</f>
        <v>#REF!</v>
      </c>
      <c r="G66" s="49" t="e">
        <f>#REF!</f>
        <v>#REF!</v>
      </c>
      <c r="H66" s="49" t="e">
        <f>#REF!</f>
        <v>#REF!</v>
      </c>
      <c r="I66" s="122"/>
      <c r="J66" s="121"/>
      <c r="K66" s="49">
        <v>4</v>
      </c>
      <c r="L66" s="49" t="e">
        <f>#REF!</f>
        <v>#REF!</v>
      </c>
      <c r="M66" s="49" t="e">
        <f>#REF!</f>
        <v>#REF!</v>
      </c>
      <c r="N66" s="49" t="e">
        <f>#REF!</f>
        <v>#REF!</v>
      </c>
      <c r="O66" s="49" t="e">
        <f>#REF!</f>
        <v>#REF!</v>
      </c>
      <c r="P66" s="49" t="e">
        <f>#REF!</f>
        <v>#REF!</v>
      </c>
      <c r="Q66" s="118" t="e">
        <f>#REF!</f>
        <v>#REF!</v>
      </c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46"/>
    </row>
    <row r="67" spans="1:103" ht="12.75" customHeight="1" x14ac:dyDescent="0.25"/>
    <row r="68" spans="1:103" ht="12.75" customHeight="1" x14ac:dyDescent="0.25">
      <c r="A68" s="9" t="str">
        <f>$A$1</f>
        <v>THỜI KHÓA BIỂU HỌC KÌ II NĂM HỌC 2020-2021 (TKB SỐ 11)</v>
      </c>
      <c r="C68" s="10"/>
      <c r="J68" s="9" t="str">
        <f>$A$1</f>
        <v>THỜI KHÓA BIỂU HỌC KÌ II NĂM HỌC 2020-2021 (TKB SỐ 11)</v>
      </c>
      <c r="L68" s="10"/>
    </row>
    <row r="69" spans="1:103" s="22" customFormat="1" ht="14.25" customHeight="1" x14ac:dyDescent="0.2">
      <c r="A69" s="39" t="s">
        <v>157</v>
      </c>
      <c r="B69" s="40"/>
      <c r="C69" s="40"/>
      <c r="D69" s="40"/>
      <c r="E69" s="25" t="str">
        <f>$E$2</f>
        <v>Thực hiện từ ngày 05/4/2021</v>
      </c>
      <c r="F69" s="40"/>
      <c r="G69" s="40"/>
      <c r="H69" s="40"/>
      <c r="I69" s="41"/>
      <c r="J69" s="39" t="s">
        <v>143</v>
      </c>
      <c r="K69" s="40"/>
      <c r="L69" s="40"/>
      <c r="M69" s="40"/>
      <c r="N69" s="25" t="str">
        <f>$E$2</f>
        <v>Thực hiện từ ngày 05/4/2021</v>
      </c>
      <c r="O69" s="40"/>
      <c r="P69" s="40"/>
      <c r="Q69" s="40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</row>
    <row r="70" spans="1:103" s="15" customFormat="1" ht="12.75" customHeight="1" x14ac:dyDescent="0.25">
      <c r="A70" s="12" t="s">
        <v>89</v>
      </c>
      <c r="B70" s="13" t="s">
        <v>25</v>
      </c>
      <c r="C70" s="14" t="s">
        <v>90</v>
      </c>
      <c r="D70" s="14" t="s">
        <v>91</v>
      </c>
      <c r="E70" s="14" t="s">
        <v>92</v>
      </c>
      <c r="F70" s="14" t="s">
        <v>93</v>
      </c>
      <c r="G70" s="14" t="s">
        <v>94</v>
      </c>
      <c r="H70" s="116" t="s">
        <v>95</v>
      </c>
      <c r="I70" s="42"/>
      <c r="J70" s="12" t="s">
        <v>89</v>
      </c>
      <c r="K70" s="13" t="s">
        <v>25</v>
      </c>
      <c r="L70" s="14" t="s">
        <v>90</v>
      </c>
      <c r="M70" s="14" t="s">
        <v>91</v>
      </c>
      <c r="N70" s="14" t="s">
        <v>92</v>
      </c>
      <c r="O70" s="14" t="s">
        <v>93</v>
      </c>
      <c r="P70" s="14" t="s">
        <v>94</v>
      </c>
      <c r="Q70" s="116" t="s">
        <v>95</v>
      </c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</row>
    <row r="71" spans="1:103" s="43" customFormat="1" ht="12" customHeight="1" x14ac:dyDescent="0.2">
      <c r="A71" s="44"/>
      <c r="B71" s="45">
        <v>1</v>
      </c>
      <c r="C71" s="45" t="str">
        <f>+'TKB SANG'!$AS10</f>
        <v>CC (8C)</v>
      </c>
      <c r="D71" s="45" t="str">
        <f>+'TKB SANG'!$AS15</f>
        <v>V (9B)</v>
      </c>
      <c r="E71" s="45" t="str">
        <f>+'TKB SANG'!$AS20</f>
        <v/>
      </c>
      <c r="F71" s="45" t="str">
        <f>+'TKB SANG'!$AS25</f>
        <v>V (8C)</v>
      </c>
      <c r="G71" s="45" t="str">
        <f>+'TKB SANG'!$AS30</f>
        <v/>
      </c>
      <c r="H71" s="117" t="str">
        <f>+'TKB SANG'!$AS35</f>
        <v/>
      </c>
      <c r="I71" s="46"/>
      <c r="J71" s="44"/>
      <c r="K71" s="45">
        <v>1</v>
      </c>
      <c r="L71" s="45" t="str">
        <f>+'TKB SANG'!$AR10</f>
        <v>CC (8B)</v>
      </c>
      <c r="M71" s="45" t="str">
        <f>+'TKB SANG'!$AR15</f>
        <v/>
      </c>
      <c r="N71" s="45" t="str">
        <f>+'TKB SANG'!$AR20</f>
        <v>V (6B)</v>
      </c>
      <c r="O71" s="45" t="str">
        <f>+'TKB SANG'!$AR25</f>
        <v/>
      </c>
      <c r="P71" s="45" t="str">
        <f>+'TKB SANG'!AR30</f>
        <v/>
      </c>
      <c r="Q71" s="117" t="str">
        <f>+'TKB SANG'!AR35</f>
        <v>V (6B)</v>
      </c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</row>
    <row r="72" spans="1:103" s="43" customFormat="1" ht="12" customHeight="1" x14ac:dyDescent="0.2">
      <c r="A72" s="47"/>
      <c r="B72" s="19">
        <v>2</v>
      </c>
      <c r="C72" s="45" t="str">
        <f>+'TKB SANG'!$AS11</f>
        <v>SH (8C)</v>
      </c>
      <c r="D72" s="45" t="str">
        <f>+'TKB SANG'!$AS16</f>
        <v>V (9B)</v>
      </c>
      <c r="E72" s="45" t="str">
        <f>+'TKB SANG'!$AS21</f>
        <v>V (9B)</v>
      </c>
      <c r="F72" s="45" t="str">
        <f>+'TKB SANG'!$AS26</f>
        <v>V (9B)</v>
      </c>
      <c r="G72" s="45" t="str">
        <f>+'TKB SANG'!$AS31</f>
        <v/>
      </c>
      <c r="H72" s="117" t="str">
        <f>+'TKB SANG'!$AS36</f>
        <v/>
      </c>
      <c r="I72" s="46"/>
      <c r="J72" s="47"/>
      <c r="K72" s="19">
        <v>2</v>
      </c>
      <c r="L72" s="45" t="str">
        <f>+'TKB SANG'!$AM25</f>
        <v/>
      </c>
      <c r="M72" s="45" t="str">
        <f>+'TKB SANG'!$AR16</f>
        <v/>
      </c>
      <c r="N72" s="45" t="str">
        <f>+'TKB SANG'!$AR21</f>
        <v>CN (6B)</v>
      </c>
      <c r="O72" s="45" t="str">
        <f>+'TKB SANG'!$AR26</f>
        <v>V (8B)</v>
      </c>
      <c r="P72" s="45" t="str">
        <f>+'TKB SANG'!AR31</f>
        <v/>
      </c>
      <c r="Q72" s="117" t="str">
        <f>+'TKB SANG'!AR36</f>
        <v>V (6B)</v>
      </c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</row>
    <row r="73" spans="1:103" s="43" customFormat="1" ht="12" customHeight="1" x14ac:dyDescent="0.2">
      <c r="A73" s="47" t="s">
        <v>96</v>
      </c>
      <c r="B73" s="19">
        <v>3</v>
      </c>
      <c r="C73" s="45" t="str">
        <f>+'TKB SANG'!$AS12</f>
        <v/>
      </c>
      <c r="D73" s="45" t="str">
        <f>+'TKB SANG'!$AS17</f>
        <v>V (8C)</v>
      </c>
      <c r="E73" s="45" t="str">
        <f>+'TKB SANG'!$AS22</f>
        <v>V (9B)</v>
      </c>
      <c r="F73" s="45" t="str">
        <f>+'TKB SANG'!$AS27</f>
        <v/>
      </c>
      <c r="G73" s="45" t="str">
        <f>+'TKB SANG'!$AS32</f>
        <v/>
      </c>
      <c r="H73" s="117" t="str">
        <f>+'TKB SANG'!$AS37</f>
        <v/>
      </c>
      <c r="I73" s="46"/>
      <c r="J73" s="47" t="s">
        <v>96</v>
      </c>
      <c r="K73" s="19">
        <v>3</v>
      </c>
      <c r="L73" s="45" t="str">
        <f>+'TKB SANG'!$AM26</f>
        <v/>
      </c>
      <c r="M73" s="45" t="str">
        <f>+'TKB SANG'!$AR17</f>
        <v/>
      </c>
      <c r="N73" s="45" t="str">
        <f>+'TKB SANG'!$AR22</f>
        <v>CN (6A)</v>
      </c>
      <c r="O73" s="45" t="str">
        <f>+'TKB SANG'!$AR27</f>
        <v>CD (8B)</v>
      </c>
      <c r="P73" s="45" t="str">
        <f>+'TKB SANG'!AR32</f>
        <v/>
      </c>
      <c r="Q73" s="117" t="str">
        <f>+'TKB SANG'!AR37</f>
        <v/>
      </c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</row>
    <row r="74" spans="1:103" s="43" customFormat="1" ht="12" customHeight="1" x14ac:dyDescent="0.2">
      <c r="A74" s="47"/>
      <c r="B74" s="19">
        <v>4</v>
      </c>
      <c r="C74" s="45" t="str">
        <f>+'TKB SANG'!$AS13</f>
        <v/>
      </c>
      <c r="D74" s="45" t="str">
        <f>+'TKB SANG'!$AS18</f>
        <v/>
      </c>
      <c r="E74" s="45" t="str">
        <f>+'TKB SANG'!$AS23</f>
        <v>V (8C)</v>
      </c>
      <c r="F74" s="45" t="str">
        <f>+'TKB SANG'!$AS28</f>
        <v/>
      </c>
      <c r="G74" s="45" t="str">
        <f>+'TKB SANG'!$AS33</f>
        <v/>
      </c>
      <c r="H74" s="117" t="str">
        <f>+'TKB SANG'!$AS38</f>
        <v/>
      </c>
      <c r="I74" s="46"/>
      <c r="J74" s="47"/>
      <c r="K74" s="19">
        <v>4</v>
      </c>
      <c r="L74" s="45" t="str">
        <f>+'TKB SANG'!$AM27</f>
        <v>L (8C)</v>
      </c>
      <c r="M74" s="45" t="str">
        <f>+'TKB SANG'!$AR18</f>
        <v>V (8B)</v>
      </c>
      <c r="N74" s="45" t="str">
        <f>+'TKB SANG'!$AR23</f>
        <v/>
      </c>
      <c r="O74" s="45" t="str">
        <f>+'TKB SANG'!$AR28</f>
        <v/>
      </c>
      <c r="P74" s="45" t="str">
        <f>+'TKB SANG'!AR33</f>
        <v/>
      </c>
      <c r="Q74" s="117" t="str">
        <f>+'TKB SANG'!AR38</f>
        <v>V (8B)</v>
      </c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46"/>
      <c r="CV74" s="46"/>
      <c r="CW74" s="46"/>
      <c r="CX74" s="46"/>
      <c r="CY74" s="46"/>
    </row>
    <row r="75" spans="1:103" s="43" customFormat="1" ht="12" customHeight="1" thickBot="1" x14ac:dyDescent="0.25">
      <c r="A75" s="48"/>
      <c r="B75" s="49">
        <v>5</v>
      </c>
      <c r="C75" s="49" t="str">
        <f>+'TKB SANG'!$AS14</f>
        <v/>
      </c>
      <c r="D75" s="49" t="str">
        <f>+'TKB SANG'!$AS19</f>
        <v/>
      </c>
      <c r="E75" s="49" t="str">
        <f>+'TKB SANG'!$AS24</f>
        <v>V (8C)</v>
      </c>
      <c r="F75" s="49" t="str">
        <f>+'TKB SANG'!$AS29</f>
        <v/>
      </c>
      <c r="G75" s="49" t="str">
        <f>+'TKB SANG'!$AS34</f>
        <v/>
      </c>
      <c r="H75" s="118" t="str">
        <f>+'TKB SANG'!$AS39</f>
        <v/>
      </c>
      <c r="I75" s="46"/>
      <c r="J75" s="48"/>
      <c r="K75" s="49">
        <v>5</v>
      </c>
      <c r="L75" s="49" t="str">
        <f>+'TKB SANG'!$AM28</f>
        <v/>
      </c>
      <c r="M75" s="49" t="str">
        <f>+'TKB SANG'!$AR19</f>
        <v>V (8B)</v>
      </c>
      <c r="N75" s="49" t="str">
        <f>+'TKB SANG'!$AR24</f>
        <v/>
      </c>
      <c r="O75" s="49" t="str">
        <f>+'TKB SANG'!$AR29</f>
        <v/>
      </c>
      <c r="P75" s="49" t="str">
        <f>+'TKB SANG'!AR34</f>
        <v/>
      </c>
      <c r="Q75" s="118" t="str">
        <f>+'TKB SANG'!AR39</f>
        <v/>
      </c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  <c r="CU75" s="46"/>
      <c r="CV75" s="46"/>
      <c r="CW75" s="46"/>
      <c r="CX75" s="46"/>
      <c r="CY75" s="46"/>
    </row>
    <row r="76" spans="1:103" s="43" customFormat="1" ht="12" customHeight="1" x14ac:dyDescent="0.2">
      <c r="A76" s="47"/>
      <c r="B76" s="45"/>
      <c r="C76" s="45"/>
      <c r="D76" s="45"/>
      <c r="E76" s="45"/>
      <c r="F76" s="45"/>
      <c r="G76" s="45"/>
      <c r="H76" s="117"/>
      <c r="I76" s="46"/>
      <c r="J76" s="47"/>
      <c r="K76" s="45"/>
      <c r="L76" s="45"/>
      <c r="M76" s="45"/>
      <c r="N76" s="45"/>
      <c r="O76" s="45"/>
      <c r="P76" s="45"/>
      <c r="Q76" s="117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  <c r="CU76" s="46"/>
      <c r="CV76" s="46"/>
      <c r="CW76" s="46"/>
      <c r="CX76" s="46"/>
      <c r="CY76" s="46"/>
    </row>
    <row r="77" spans="1:103" s="43" customFormat="1" ht="12" customHeight="1" x14ac:dyDescent="0.2">
      <c r="A77" s="47"/>
      <c r="B77" s="19">
        <v>1</v>
      </c>
      <c r="C77" s="19" t="e">
        <f>#REF!</f>
        <v>#REF!</v>
      </c>
      <c r="D77" s="19" t="e">
        <f>#REF!</f>
        <v>#REF!</v>
      </c>
      <c r="E77" s="19" t="e">
        <f>#REF!</f>
        <v>#REF!</v>
      </c>
      <c r="F77" s="19" t="e">
        <f>#REF!</f>
        <v>#REF!</v>
      </c>
      <c r="G77" s="19" t="e">
        <f>#REF!</f>
        <v>#REF!</v>
      </c>
      <c r="H77" s="119" t="e">
        <f>#REF!</f>
        <v>#REF!</v>
      </c>
      <c r="I77" s="46"/>
      <c r="J77" s="47"/>
      <c r="K77" s="19">
        <v>1</v>
      </c>
      <c r="L77" s="19" t="e">
        <f>#REF!</f>
        <v>#REF!</v>
      </c>
      <c r="M77" s="19" t="e">
        <f>#REF!</f>
        <v>#REF!</v>
      </c>
      <c r="N77" s="19" t="e">
        <f>#REF!</f>
        <v>#REF!</v>
      </c>
      <c r="O77" s="19" t="e">
        <f>#REF!</f>
        <v>#REF!</v>
      </c>
      <c r="P77" s="19" t="e">
        <f>#REF!</f>
        <v>#REF!</v>
      </c>
      <c r="Q77" s="119" t="e">
        <f>#REF!</f>
        <v>#REF!</v>
      </c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  <c r="CB77" s="46"/>
      <c r="CC77" s="46"/>
      <c r="CD77" s="46"/>
      <c r="CE77" s="46"/>
      <c r="CF77" s="46"/>
      <c r="CG77" s="46"/>
      <c r="CH77" s="46"/>
      <c r="CI77" s="46"/>
      <c r="CJ77" s="46"/>
      <c r="CK77" s="46"/>
      <c r="CL77" s="46"/>
      <c r="CM77" s="46"/>
      <c r="CN77" s="46"/>
      <c r="CO77" s="46"/>
      <c r="CP77" s="46"/>
      <c r="CQ77" s="46"/>
      <c r="CR77" s="46"/>
      <c r="CS77" s="46"/>
      <c r="CT77" s="46"/>
      <c r="CU77" s="46"/>
      <c r="CV77" s="46"/>
      <c r="CW77" s="46"/>
      <c r="CX77" s="46"/>
      <c r="CY77" s="46"/>
    </row>
    <row r="78" spans="1:103" s="43" customFormat="1" ht="12" customHeight="1" x14ac:dyDescent="0.2">
      <c r="A78" s="47" t="s">
        <v>97</v>
      </c>
      <c r="B78" s="19">
        <v>2</v>
      </c>
      <c r="C78" s="19" t="e">
        <f>#REF!</f>
        <v>#REF!</v>
      </c>
      <c r="D78" s="19" t="e">
        <f>#REF!</f>
        <v>#REF!</v>
      </c>
      <c r="E78" s="19" t="e">
        <f>#REF!</f>
        <v>#REF!</v>
      </c>
      <c r="F78" s="19" t="e">
        <f>#REF!</f>
        <v>#REF!</v>
      </c>
      <c r="G78" s="19" t="e">
        <f>#REF!</f>
        <v>#REF!</v>
      </c>
      <c r="H78" s="119" t="e">
        <f>#REF!</f>
        <v>#REF!</v>
      </c>
      <c r="I78" s="46"/>
      <c r="J78" s="47" t="s">
        <v>97</v>
      </c>
      <c r="K78" s="19">
        <v>2</v>
      </c>
      <c r="L78" s="19" t="e">
        <f>#REF!</f>
        <v>#REF!</v>
      </c>
      <c r="M78" s="19" t="e">
        <f>#REF!</f>
        <v>#REF!</v>
      </c>
      <c r="N78" s="19" t="e">
        <f>#REF!</f>
        <v>#REF!</v>
      </c>
      <c r="O78" s="19" t="e">
        <f>#REF!</f>
        <v>#REF!</v>
      </c>
      <c r="P78" s="19" t="e">
        <f>#REF!</f>
        <v>#REF!</v>
      </c>
      <c r="Q78" s="119" t="e">
        <f>#REF!</f>
        <v>#REF!</v>
      </c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  <c r="CB78" s="46"/>
      <c r="CC78" s="46"/>
      <c r="CD78" s="46"/>
      <c r="CE78" s="46"/>
      <c r="CF78" s="46"/>
      <c r="CG78" s="46"/>
      <c r="CH78" s="46"/>
      <c r="CI78" s="46"/>
      <c r="CJ78" s="46"/>
      <c r="CK78" s="46"/>
      <c r="CL78" s="46"/>
      <c r="CM78" s="46"/>
      <c r="CN78" s="46"/>
      <c r="CO78" s="46"/>
      <c r="CP78" s="46"/>
      <c r="CQ78" s="46"/>
      <c r="CR78" s="46"/>
      <c r="CS78" s="46"/>
      <c r="CT78" s="46"/>
      <c r="CU78" s="46"/>
      <c r="CV78" s="46"/>
      <c r="CW78" s="46"/>
      <c r="CX78" s="46"/>
      <c r="CY78" s="46"/>
    </row>
    <row r="79" spans="1:103" s="43" customFormat="1" ht="12" customHeight="1" x14ac:dyDescent="0.2">
      <c r="A79" s="53"/>
      <c r="B79" s="20">
        <v>3</v>
      </c>
      <c r="C79" s="19" t="e">
        <f>#REF!</f>
        <v>#REF!</v>
      </c>
      <c r="D79" s="19" t="e">
        <f>#REF!</f>
        <v>#REF!</v>
      </c>
      <c r="E79" s="19" t="e">
        <f>#REF!</f>
        <v>#REF!</v>
      </c>
      <c r="F79" s="19" t="e">
        <f>#REF!</f>
        <v>#REF!</v>
      </c>
      <c r="G79" s="19" t="e">
        <f>#REF!</f>
        <v>#REF!</v>
      </c>
      <c r="H79" s="119" t="e">
        <f>#REF!</f>
        <v>#REF!</v>
      </c>
      <c r="I79" s="46"/>
      <c r="J79" s="53"/>
      <c r="K79" s="20">
        <v>3</v>
      </c>
      <c r="L79" s="19" t="e">
        <f>#REF!</f>
        <v>#REF!</v>
      </c>
      <c r="M79" s="19" t="e">
        <f>#REF!</f>
        <v>#REF!</v>
      </c>
      <c r="N79" s="19" t="e">
        <f>#REF!</f>
        <v>#REF!</v>
      </c>
      <c r="O79" s="19" t="e">
        <f>#REF!</f>
        <v>#REF!</v>
      </c>
      <c r="P79" s="19" t="e">
        <f>#REF!</f>
        <v>#REF!</v>
      </c>
      <c r="Q79" s="119" t="e">
        <f>#REF!</f>
        <v>#REF!</v>
      </c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  <c r="CO79" s="46"/>
      <c r="CP79" s="46"/>
      <c r="CQ79" s="46"/>
      <c r="CR79" s="46"/>
      <c r="CS79" s="46"/>
      <c r="CT79" s="46"/>
      <c r="CU79" s="46"/>
      <c r="CV79" s="46"/>
      <c r="CW79" s="46"/>
      <c r="CX79" s="46"/>
      <c r="CY79" s="46"/>
    </row>
    <row r="80" spans="1:103" s="52" customFormat="1" ht="12" customHeight="1" thickBot="1" x14ac:dyDescent="0.25">
      <c r="A80" s="51"/>
      <c r="B80" s="20">
        <v>4</v>
      </c>
      <c r="C80" s="49" t="e">
        <f>#REF!</f>
        <v>#REF!</v>
      </c>
      <c r="D80" s="49" t="e">
        <f>#REF!</f>
        <v>#REF!</v>
      </c>
      <c r="E80" s="49" t="e">
        <f>#REF!</f>
        <v>#REF!</v>
      </c>
      <c r="F80" s="49" t="e">
        <f>#REF!</f>
        <v>#REF!</v>
      </c>
      <c r="G80" s="49" t="e">
        <f>#REF!</f>
        <v>#REF!</v>
      </c>
      <c r="H80" s="118" t="e">
        <f>#REF!</f>
        <v>#REF!</v>
      </c>
      <c r="J80" s="121"/>
      <c r="K80" s="49">
        <v>4</v>
      </c>
      <c r="L80" s="49" t="e">
        <f>#REF!</f>
        <v>#REF!</v>
      </c>
      <c r="M80" s="49" t="e">
        <f>#REF!</f>
        <v>#REF!</v>
      </c>
      <c r="N80" s="49" t="e">
        <f>#REF!</f>
        <v>#REF!</v>
      </c>
      <c r="O80" s="49" t="e">
        <f>#REF!</f>
        <v>#REF!</v>
      </c>
      <c r="P80" s="49" t="e">
        <f>#REF!</f>
        <v>#REF!</v>
      </c>
      <c r="Q80" s="118" t="e">
        <f>#REF!</f>
        <v>#REF!</v>
      </c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46"/>
      <c r="CI80" s="46"/>
      <c r="CJ80" s="46"/>
      <c r="CK80" s="46"/>
      <c r="CL80" s="46"/>
      <c r="CM80" s="46"/>
      <c r="CN80" s="46"/>
      <c r="CO80" s="46"/>
      <c r="CP80" s="46"/>
      <c r="CQ80" s="46"/>
      <c r="CR80" s="46"/>
      <c r="CS80" s="46"/>
      <c r="CT80" s="46"/>
      <c r="CU80" s="46"/>
      <c r="CV80" s="46"/>
      <c r="CW80" s="46"/>
      <c r="CX80" s="46"/>
      <c r="CY80" s="46"/>
    </row>
    <row r="81" spans="1:103" ht="12.75" customHeight="1" x14ac:dyDescent="0.25"/>
    <row r="82" spans="1:103" ht="12.75" customHeight="1" x14ac:dyDescent="0.25">
      <c r="A82" s="9" t="str">
        <f>$A$1</f>
        <v>THỜI KHÓA BIỂU HỌC KÌ II NĂM HỌC 2020-2021 (TKB SỐ 11)</v>
      </c>
      <c r="C82" s="10"/>
      <c r="J82" s="9" t="str">
        <f>$A$1</f>
        <v>THỜI KHÓA BIỂU HỌC KÌ II NĂM HỌC 2020-2021 (TKB SỐ 11)</v>
      </c>
      <c r="L82" s="10"/>
    </row>
    <row r="83" spans="1:103" s="22" customFormat="1" ht="14.25" customHeight="1" thickBot="1" x14ac:dyDescent="0.25">
      <c r="A83" s="39" t="s">
        <v>156</v>
      </c>
      <c r="B83" s="40"/>
      <c r="C83" s="40"/>
      <c r="D83" s="40"/>
      <c r="E83" s="25" t="str">
        <f>$E$2</f>
        <v>Thực hiện từ ngày 05/4/2021</v>
      </c>
      <c r="F83" s="40"/>
      <c r="G83" s="40"/>
      <c r="H83" s="40"/>
      <c r="I83" s="41"/>
      <c r="J83" s="127" t="s">
        <v>100</v>
      </c>
      <c r="K83" s="128"/>
      <c r="L83" s="128"/>
      <c r="M83" s="128"/>
      <c r="N83" s="129" t="str">
        <f>$E$2</f>
        <v>Thực hiện từ ngày 05/4/2021</v>
      </c>
      <c r="O83" s="128"/>
      <c r="P83" s="128"/>
      <c r="Q83" s="128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</row>
    <row r="84" spans="1:103" s="15" customFormat="1" ht="12.75" customHeight="1" x14ac:dyDescent="0.25">
      <c r="A84" s="12" t="s">
        <v>89</v>
      </c>
      <c r="B84" s="13" t="s">
        <v>25</v>
      </c>
      <c r="C84" s="14" t="s">
        <v>90</v>
      </c>
      <c r="D84" s="14" t="s">
        <v>91</v>
      </c>
      <c r="E84" s="14" t="s">
        <v>92</v>
      </c>
      <c r="F84" s="14" t="s">
        <v>93</v>
      </c>
      <c r="G84" s="14" t="s">
        <v>94</v>
      </c>
      <c r="H84" s="116" t="s">
        <v>95</v>
      </c>
      <c r="I84" s="42"/>
      <c r="J84" s="123" t="s">
        <v>89</v>
      </c>
      <c r="K84" s="124" t="s">
        <v>25</v>
      </c>
      <c r="L84" s="125" t="s">
        <v>90</v>
      </c>
      <c r="M84" s="125" t="s">
        <v>91</v>
      </c>
      <c r="N84" s="125" t="s">
        <v>92</v>
      </c>
      <c r="O84" s="125" t="s">
        <v>93</v>
      </c>
      <c r="P84" s="125" t="s">
        <v>94</v>
      </c>
      <c r="Q84" s="126" t="s">
        <v>95</v>
      </c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</row>
    <row r="85" spans="1:103" s="43" customFormat="1" ht="12" customHeight="1" x14ac:dyDescent="0.2">
      <c r="A85" s="44"/>
      <c r="B85" s="45">
        <v>1</v>
      </c>
      <c r="C85" s="45" t="str">
        <f>+'TKB SANG'!$AP10</f>
        <v>CC (6B)</v>
      </c>
      <c r="D85" s="45" t="str">
        <f>+'TKB SANG'!$AP15</f>
        <v/>
      </c>
      <c r="E85" s="45" t="str">
        <f>+'TKB SANG'!$AP20</f>
        <v/>
      </c>
      <c r="F85" s="45" t="str">
        <f>+'TKB SANG'!$AP25</f>
        <v/>
      </c>
      <c r="G85" s="45" t="str">
        <f>+'TKB SANG'!$AP30</f>
        <v>T (6B)</v>
      </c>
      <c r="H85" s="117" t="str">
        <f>+'TKB SANG'!$AP35</f>
        <v/>
      </c>
      <c r="I85" s="46"/>
      <c r="J85" s="44"/>
      <c r="K85" s="45">
        <v>1</v>
      </c>
      <c r="L85" s="45" t="str">
        <f>'TKB SANG'!AT10</f>
        <v/>
      </c>
      <c r="M85" s="45" t="str">
        <f>'TKB SANG'!AT15</f>
        <v>TD (8B)</v>
      </c>
      <c r="N85" s="45" t="str">
        <f>'TKB SANG'!AT20</f>
        <v>TD (8C)</v>
      </c>
      <c r="O85" s="45" t="str">
        <f>'TKB SANG'!AT25</f>
        <v/>
      </c>
      <c r="P85" s="45" t="str">
        <f>'TKB SANG'!AT30</f>
        <v>TD (9B)</v>
      </c>
      <c r="Q85" s="117" t="str">
        <f>'TKB SANG'!AT35</f>
        <v>TD (9A)</v>
      </c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  <c r="CD85" s="46"/>
      <c r="CE85" s="46"/>
      <c r="CF85" s="46"/>
      <c r="CG85" s="46"/>
      <c r="CH85" s="46"/>
      <c r="CI85" s="46"/>
      <c r="CJ85" s="46"/>
      <c r="CK85" s="46"/>
      <c r="CL85" s="46"/>
      <c r="CM85" s="46"/>
      <c r="CN85" s="46"/>
      <c r="CO85" s="46"/>
      <c r="CP85" s="46"/>
      <c r="CQ85" s="46"/>
      <c r="CR85" s="46"/>
      <c r="CS85" s="46"/>
      <c r="CT85" s="46"/>
      <c r="CU85" s="46"/>
      <c r="CV85" s="46"/>
      <c r="CW85" s="46"/>
      <c r="CX85" s="46"/>
      <c r="CY85" s="46"/>
    </row>
    <row r="86" spans="1:103" s="43" customFormat="1" ht="12" customHeight="1" x14ac:dyDescent="0.2">
      <c r="A86" s="47"/>
      <c r="B86" s="19">
        <v>2</v>
      </c>
      <c r="C86" s="45" t="str">
        <f>+'TKB SANG'!$AP11</f>
        <v>SH (6B)</v>
      </c>
      <c r="D86" s="45" t="str">
        <f>+'TKB SANG'!$AP16</f>
        <v/>
      </c>
      <c r="E86" s="45" t="str">
        <f>+'TKB SANG'!$AP21</f>
        <v/>
      </c>
      <c r="F86" s="45" t="str">
        <f>+'TKB SANG'!$AP26</f>
        <v>T (6B)</v>
      </c>
      <c r="G86" s="45" t="str">
        <f>+'TKB SANG'!$AP31</f>
        <v/>
      </c>
      <c r="H86" s="117" t="str">
        <f>+'TKB SANG'!$AP36</f>
        <v/>
      </c>
      <c r="I86" s="46"/>
      <c r="J86" s="47"/>
      <c r="K86" s="19">
        <v>2</v>
      </c>
      <c r="L86" s="19" t="str">
        <f>'TKB SANG'!AT11</f>
        <v/>
      </c>
      <c r="M86" s="19" t="str">
        <f>'TKB SANG'!AT16</f>
        <v>TD (8A)</v>
      </c>
      <c r="N86" s="19" t="str">
        <f>'TKB SANG'!AT21</f>
        <v>TD (8B)</v>
      </c>
      <c r="O86" s="19" t="str">
        <f>'TKB SANG'!AT26</f>
        <v>TD (8A)</v>
      </c>
      <c r="P86" s="19" t="str">
        <f>'TKB SANG'!AT31</f>
        <v>TD (7B)</v>
      </c>
      <c r="Q86" s="119" t="str">
        <f>'TKB SANG'!AT36</f>
        <v>TD (9B)</v>
      </c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  <c r="CD86" s="46"/>
      <c r="CE86" s="46"/>
      <c r="CF86" s="46"/>
      <c r="CG86" s="46"/>
      <c r="CH86" s="46"/>
      <c r="CI86" s="46"/>
      <c r="CJ86" s="46"/>
      <c r="CK86" s="46"/>
      <c r="CL86" s="46"/>
      <c r="CM86" s="46"/>
      <c r="CN86" s="46"/>
      <c r="CO86" s="46"/>
      <c r="CP86" s="46"/>
      <c r="CQ86" s="46"/>
      <c r="CR86" s="46"/>
      <c r="CS86" s="46"/>
      <c r="CT86" s="46"/>
      <c r="CU86" s="46"/>
      <c r="CV86" s="46"/>
      <c r="CW86" s="46"/>
      <c r="CX86" s="46"/>
      <c r="CY86" s="46"/>
    </row>
    <row r="87" spans="1:103" s="43" customFormat="1" ht="12" customHeight="1" x14ac:dyDescent="0.2">
      <c r="A87" s="47" t="s">
        <v>96</v>
      </c>
      <c r="B87" s="19">
        <v>3</v>
      </c>
      <c r="C87" s="45" t="str">
        <f>+'TKB SANG'!$AP12</f>
        <v>T (6B)</v>
      </c>
      <c r="D87" s="45" t="str">
        <f>+'TKB SANG'!$AP17</f>
        <v/>
      </c>
      <c r="E87" s="45" t="str">
        <f>+'TKB SANG'!$AP22</f>
        <v/>
      </c>
      <c r="F87" s="45" t="str">
        <f>+'TKB SANG'!$AP27</f>
        <v/>
      </c>
      <c r="G87" s="45" t="str">
        <f>+'TKB SANG'!$AP32</f>
        <v/>
      </c>
      <c r="H87" s="117" t="str">
        <f>+'TKB SANG'!$AP37</f>
        <v/>
      </c>
      <c r="I87" s="46"/>
      <c r="J87" s="47" t="s">
        <v>96</v>
      </c>
      <c r="K87" s="19">
        <v>3</v>
      </c>
      <c r="L87" s="19" t="str">
        <f>'TKB SANG'!AT12</f>
        <v/>
      </c>
      <c r="M87" s="19" t="str">
        <f>'TKB SANG'!AT17</f>
        <v>TD (9A)</v>
      </c>
      <c r="N87" s="19" t="str">
        <f>'TKB SANG'!AT22</f>
        <v/>
      </c>
      <c r="O87" s="19" t="str">
        <f>'TKB SANG'!AT27</f>
        <v>TD (6A)</v>
      </c>
      <c r="P87" s="19" t="str">
        <f>'TKB SANG'!AT32</f>
        <v>TD (8C)</v>
      </c>
      <c r="Q87" s="119" t="str">
        <f>'TKB SANG'!AT37</f>
        <v>TD (7A)</v>
      </c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</row>
    <row r="88" spans="1:103" s="43" customFormat="1" ht="12" customHeight="1" x14ac:dyDescent="0.2">
      <c r="A88" s="47"/>
      <c r="B88" s="19">
        <v>4</v>
      </c>
      <c r="C88" s="45" t="str">
        <f>+'TKB SANG'!$AP13</f>
        <v/>
      </c>
      <c r="D88" s="45" t="str">
        <f>+'TKB SANG'!$AP18</f>
        <v/>
      </c>
      <c r="E88" s="45" t="str">
        <f>+'TKB SANG'!$AP23</f>
        <v/>
      </c>
      <c r="F88" s="45" t="str">
        <f>+'TKB SANG'!$AP28</f>
        <v/>
      </c>
      <c r="G88" s="45" t="str">
        <f>+'TKB SANG'!$AP33</f>
        <v/>
      </c>
      <c r="H88" s="117" t="str">
        <f>+'TKB SANG'!$AP38</f>
        <v/>
      </c>
      <c r="I88" s="46"/>
      <c r="J88" s="47"/>
      <c r="K88" s="19">
        <v>4</v>
      </c>
      <c r="L88" s="19" t="str">
        <f>'TKB SANG'!AT13</f>
        <v/>
      </c>
      <c r="M88" s="19" t="str">
        <f>'TKB SANG'!AT18</f>
        <v>TD (6A)</v>
      </c>
      <c r="N88" s="19" t="str">
        <f>'TKB SANG'!AT23</f>
        <v>TD (7A)</v>
      </c>
      <c r="O88" s="19" t="str">
        <f>'TKB SANG'!AT28</f>
        <v/>
      </c>
      <c r="P88" s="19" t="str">
        <f>'TKB SANG'!AT33</f>
        <v/>
      </c>
      <c r="Q88" s="119" t="str">
        <f>'TKB SANG'!AT38</f>
        <v>TD (7B)</v>
      </c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</row>
    <row r="89" spans="1:103" s="43" customFormat="1" ht="12" customHeight="1" thickBot="1" x14ac:dyDescent="0.25">
      <c r="A89" s="48"/>
      <c r="B89" s="49">
        <v>5</v>
      </c>
      <c r="C89" s="49" t="str">
        <f>+'TKB SANG'!$AP14</f>
        <v/>
      </c>
      <c r="D89" s="49" t="str">
        <f>+'TKB SANG'!$AP19</f>
        <v>T (6B)</v>
      </c>
      <c r="E89" s="49" t="str">
        <f>+'TKB SANG'!$AP24</f>
        <v/>
      </c>
      <c r="F89" s="49" t="str">
        <f>+'TKB SANG'!$AP29</f>
        <v/>
      </c>
      <c r="G89" s="49" t="str">
        <f>+'TKB SANG'!$AP34</f>
        <v/>
      </c>
      <c r="H89" s="118" t="str">
        <f>+'TKB SANG'!$AP39</f>
        <v/>
      </c>
      <c r="I89" s="46"/>
      <c r="J89" s="48"/>
      <c r="K89" s="49">
        <v>5</v>
      </c>
      <c r="L89" s="49" t="str">
        <f>'TKB SANG'!AT14</f>
        <v/>
      </c>
      <c r="M89" s="49" t="str">
        <f>'TKB SANG'!AT19</f>
        <v/>
      </c>
      <c r="N89" s="49" t="str">
        <f>'TKB SANG'!AT24</f>
        <v/>
      </c>
      <c r="O89" s="49" t="str">
        <f>'TKB SANG'!AT29</f>
        <v/>
      </c>
      <c r="P89" s="49" t="str">
        <f>'TKB SANG'!AT34</f>
        <v/>
      </c>
      <c r="Q89" s="118" t="str">
        <f>'TKB SANG'!AT39</f>
        <v/>
      </c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</row>
    <row r="90" spans="1:103" s="43" customFormat="1" ht="12" customHeight="1" x14ac:dyDescent="0.2">
      <c r="A90" s="47"/>
      <c r="B90" s="19">
        <v>1</v>
      </c>
      <c r="C90" s="45" t="e">
        <f>#REF!</f>
        <v>#REF!</v>
      </c>
      <c r="D90" s="45" t="e">
        <f>#REF!</f>
        <v>#REF!</v>
      </c>
      <c r="E90" s="45" t="e">
        <f>#REF!</f>
        <v>#REF!</v>
      </c>
      <c r="F90" s="45" t="e">
        <f>#REF!</f>
        <v>#REF!</v>
      </c>
      <c r="G90" s="45" t="e">
        <f>#REF!</f>
        <v>#REF!</v>
      </c>
      <c r="H90" s="117" t="e">
        <f>#REF!</f>
        <v>#REF!</v>
      </c>
      <c r="I90" s="46"/>
      <c r="J90" s="47"/>
      <c r="K90" s="19">
        <v>1</v>
      </c>
      <c r="L90" s="19" t="e">
        <f>#REF!</f>
        <v>#REF!</v>
      </c>
      <c r="M90" s="19" t="e">
        <f>#REF!</f>
        <v>#REF!</v>
      </c>
      <c r="N90" s="19" t="e">
        <f>#REF!</f>
        <v>#REF!</v>
      </c>
      <c r="O90" s="19" t="e">
        <f>#REF!</f>
        <v>#REF!</v>
      </c>
      <c r="P90" s="19" t="e">
        <f>#REF!</f>
        <v>#REF!</v>
      </c>
      <c r="Q90" s="119" t="e">
        <f>#REF!</f>
        <v>#REF!</v>
      </c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</row>
    <row r="91" spans="1:103" s="43" customFormat="1" ht="12" customHeight="1" x14ac:dyDescent="0.2">
      <c r="A91" s="47" t="s">
        <v>97</v>
      </c>
      <c r="B91" s="19">
        <v>2</v>
      </c>
      <c r="C91" s="19" t="e">
        <f>#REF!</f>
        <v>#REF!</v>
      </c>
      <c r="D91" s="19" t="e">
        <f>#REF!</f>
        <v>#REF!</v>
      </c>
      <c r="E91" s="19" t="e">
        <f>#REF!</f>
        <v>#REF!</v>
      </c>
      <c r="F91" s="19" t="e">
        <f>#REF!</f>
        <v>#REF!</v>
      </c>
      <c r="G91" s="19" t="e">
        <f>#REF!</f>
        <v>#REF!</v>
      </c>
      <c r="H91" s="119" t="e">
        <f>#REF!</f>
        <v>#REF!</v>
      </c>
      <c r="I91" s="46"/>
      <c r="J91" s="47" t="s">
        <v>97</v>
      </c>
      <c r="K91" s="19">
        <v>2</v>
      </c>
      <c r="L91" s="19" t="e">
        <f>#REF!</f>
        <v>#REF!</v>
      </c>
      <c r="M91" s="19" t="e">
        <f>#REF!</f>
        <v>#REF!</v>
      </c>
      <c r="N91" s="19" t="e">
        <f>#REF!</f>
        <v>#REF!</v>
      </c>
      <c r="O91" s="19" t="e">
        <f>#REF!</f>
        <v>#REF!</v>
      </c>
      <c r="P91" s="19" t="e">
        <f>#REF!</f>
        <v>#REF!</v>
      </c>
      <c r="Q91" s="119" t="e">
        <f>#REF!</f>
        <v>#REF!</v>
      </c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</row>
    <row r="92" spans="1:103" s="43" customFormat="1" ht="12" customHeight="1" x14ac:dyDescent="0.2">
      <c r="A92" s="53"/>
      <c r="B92" s="20">
        <v>3</v>
      </c>
      <c r="C92" s="19" t="e">
        <f>#REF!</f>
        <v>#REF!</v>
      </c>
      <c r="D92" s="19" t="e">
        <f>#REF!</f>
        <v>#REF!</v>
      </c>
      <c r="E92" s="19" t="e">
        <f>#REF!</f>
        <v>#REF!</v>
      </c>
      <c r="F92" s="19" t="e">
        <f>#REF!</f>
        <v>#REF!</v>
      </c>
      <c r="G92" s="19" t="e">
        <f>#REF!</f>
        <v>#REF!</v>
      </c>
      <c r="H92" s="119" t="e">
        <f>#REF!</f>
        <v>#REF!</v>
      </c>
      <c r="I92" s="46"/>
      <c r="J92" s="53"/>
      <c r="K92" s="20">
        <v>3</v>
      </c>
      <c r="L92" s="19" t="e">
        <f>#REF!</f>
        <v>#REF!</v>
      </c>
      <c r="M92" s="19" t="e">
        <f>#REF!</f>
        <v>#REF!</v>
      </c>
      <c r="N92" s="19" t="e">
        <f>#REF!</f>
        <v>#REF!</v>
      </c>
      <c r="O92" s="19" t="e">
        <f>#REF!</f>
        <v>#REF!</v>
      </c>
      <c r="P92" s="19" t="e">
        <f>#REF!</f>
        <v>#REF!</v>
      </c>
      <c r="Q92" s="119" t="e">
        <f>#REF!</f>
        <v>#REF!</v>
      </c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  <c r="BY92" s="46"/>
      <c r="BZ92" s="46"/>
      <c r="CA92" s="46"/>
      <c r="CB92" s="46"/>
      <c r="CC92" s="46"/>
      <c r="CD92" s="46"/>
      <c r="CE92" s="46"/>
      <c r="CF92" s="46"/>
      <c r="CG92" s="46"/>
      <c r="CH92" s="46"/>
      <c r="CI92" s="46"/>
      <c r="CJ92" s="46"/>
      <c r="CK92" s="46"/>
      <c r="CL92" s="46"/>
      <c r="CM92" s="46"/>
      <c r="CN92" s="46"/>
      <c r="CO92" s="46"/>
      <c r="CP92" s="46"/>
      <c r="CQ92" s="46"/>
      <c r="CR92" s="46"/>
      <c r="CS92" s="46"/>
      <c r="CT92" s="46"/>
      <c r="CU92" s="46"/>
      <c r="CV92" s="46"/>
      <c r="CW92" s="46"/>
      <c r="CX92" s="46"/>
      <c r="CY92" s="46"/>
    </row>
    <row r="93" spans="1:103" s="52" customFormat="1" ht="12" customHeight="1" thickBot="1" x14ac:dyDescent="0.25">
      <c r="A93" s="121"/>
      <c r="B93" s="49">
        <v>4</v>
      </c>
      <c r="C93" s="49" t="e">
        <f>#REF!</f>
        <v>#REF!</v>
      </c>
      <c r="D93" s="49" t="e">
        <f>#REF!</f>
        <v>#REF!</v>
      </c>
      <c r="E93" s="49" t="e">
        <f>#REF!</f>
        <v>#REF!</v>
      </c>
      <c r="F93" s="49" t="e">
        <f>#REF!</f>
        <v>#REF!</v>
      </c>
      <c r="G93" s="49" t="e">
        <f>#REF!</f>
        <v>#REF!</v>
      </c>
      <c r="H93" s="118" t="e">
        <f>#REF!</f>
        <v>#REF!</v>
      </c>
      <c r="J93" s="121"/>
      <c r="K93" s="49">
        <v>4</v>
      </c>
      <c r="L93" s="49" t="e">
        <f>#REF!</f>
        <v>#REF!</v>
      </c>
      <c r="M93" s="49" t="e">
        <f>#REF!</f>
        <v>#REF!</v>
      </c>
      <c r="N93" s="49" t="e">
        <f>#REF!</f>
        <v>#REF!</v>
      </c>
      <c r="O93" s="49" t="e">
        <f>#REF!</f>
        <v>#REF!</v>
      </c>
      <c r="P93" s="49" t="e">
        <f>#REF!</f>
        <v>#REF!</v>
      </c>
      <c r="Q93" s="118" t="e">
        <f>#REF!</f>
        <v>#REF!</v>
      </c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  <c r="CA93" s="46"/>
      <c r="CB93" s="46"/>
      <c r="CC93" s="46"/>
      <c r="CD93" s="46"/>
      <c r="CE93" s="46"/>
      <c r="CF93" s="46"/>
      <c r="CG93" s="46"/>
      <c r="CH93" s="46"/>
      <c r="CI93" s="46"/>
      <c r="CJ93" s="46"/>
      <c r="CK93" s="46"/>
      <c r="CL93" s="46"/>
      <c r="CM93" s="46"/>
      <c r="CN93" s="46"/>
      <c r="CO93" s="46"/>
      <c r="CP93" s="46"/>
      <c r="CQ93" s="46"/>
      <c r="CR93" s="46"/>
      <c r="CS93" s="46"/>
      <c r="CT93" s="46"/>
      <c r="CU93" s="46"/>
      <c r="CV93" s="46"/>
      <c r="CW93" s="46"/>
      <c r="CX93" s="46"/>
      <c r="CY93" s="46"/>
    </row>
    <row r="94" spans="1:103" ht="12.75" customHeight="1" x14ac:dyDescent="0.25"/>
    <row r="95" spans="1:103" ht="12.75" customHeight="1" x14ac:dyDescent="0.25">
      <c r="A95" s="9" t="str">
        <f>$A$1</f>
        <v>THỜI KHÓA BIỂU HỌC KÌ II NĂM HỌC 2020-2021 (TKB SỐ 11)</v>
      </c>
      <c r="C95" s="10"/>
      <c r="J95" s="9" t="str">
        <f>$A$1</f>
        <v>THỜI KHÓA BIỂU HỌC KÌ II NĂM HỌC 2020-2021 (TKB SỐ 11)</v>
      </c>
      <c r="L95" s="10"/>
    </row>
    <row r="96" spans="1:103" s="22" customFormat="1" ht="14.25" customHeight="1" x14ac:dyDescent="0.2">
      <c r="A96" s="39" t="s">
        <v>101</v>
      </c>
      <c r="B96" s="40"/>
      <c r="C96" s="40"/>
      <c r="D96" s="40"/>
      <c r="E96" s="25" t="str">
        <f>$E$2</f>
        <v>Thực hiện từ ngày 05/4/2021</v>
      </c>
      <c r="F96" s="40"/>
      <c r="G96" s="40"/>
      <c r="H96" s="40"/>
      <c r="I96" s="41"/>
      <c r="J96" s="39" t="s">
        <v>102</v>
      </c>
      <c r="K96" s="39" t="s">
        <v>11</v>
      </c>
      <c r="L96" s="40"/>
      <c r="M96" s="40"/>
      <c r="N96" s="25" t="str">
        <f>$E$2</f>
        <v>Thực hiện từ ngày 05/4/2021</v>
      </c>
      <c r="O96" s="40"/>
      <c r="P96" s="40"/>
      <c r="Q96" s="40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</row>
    <row r="97" spans="1:103" s="15" customFormat="1" ht="12.75" customHeight="1" x14ac:dyDescent="0.25">
      <c r="A97" s="12" t="s">
        <v>89</v>
      </c>
      <c r="B97" s="13" t="s">
        <v>25</v>
      </c>
      <c r="C97" s="14" t="s">
        <v>90</v>
      </c>
      <c r="D97" s="14" t="s">
        <v>91</v>
      </c>
      <c r="E97" s="14" t="s">
        <v>92</v>
      </c>
      <c r="F97" s="14" t="s">
        <v>93</v>
      </c>
      <c r="G97" s="14" t="s">
        <v>94</v>
      </c>
      <c r="H97" s="14" t="s">
        <v>95</v>
      </c>
      <c r="I97" s="42"/>
      <c r="J97" s="12" t="s">
        <v>89</v>
      </c>
      <c r="K97" s="13" t="s">
        <v>25</v>
      </c>
      <c r="L97" s="14" t="s">
        <v>90</v>
      </c>
      <c r="M97" s="14" t="s">
        <v>91</v>
      </c>
      <c r="N97" s="14" t="s">
        <v>92</v>
      </c>
      <c r="O97" s="14" t="s">
        <v>93</v>
      </c>
      <c r="P97" s="14" t="s">
        <v>94</v>
      </c>
      <c r="Q97" s="116" t="s">
        <v>95</v>
      </c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</row>
    <row r="98" spans="1:103" s="43" customFormat="1" ht="12" customHeight="1" x14ac:dyDescent="0.2">
      <c r="A98" s="44"/>
      <c r="B98" s="45">
        <v>1</v>
      </c>
      <c r="C98" s="45" t="str">
        <f>'TKB SANG'!AU10</f>
        <v/>
      </c>
      <c r="D98" s="45" t="str">
        <f>'TKB SANG'!AU15</f>
        <v>A (6B)</v>
      </c>
      <c r="E98" s="45" t="str">
        <f>'TKB SANG'!AU20</f>
        <v/>
      </c>
      <c r="F98" s="45" t="str">
        <f>'TKB SANG'!AU25</f>
        <v>AN (7B)</v>
      </c>
      <c r="G98" s="45" t="str">
        <f>'TKB SANG'!AU30</f>
        <v/>
      </c>
      <c r="H98" s="45" t="str">
        <f>'TKB SANG'!AU35</f>
        <v>A (8C)</v>
      </c>
      <c r="I98" s="46"/>
      <c r="J98" s="44"/>
      <c r="K98" s="45">
        <v>1</v>
      </c>
      <c r="L98" s="45" t="str">
        <f>+'TKB SANG'!AV10</f>
        <v/>
      </c>
      <c r="M98" s="45" t="str">
        <f>+'TKB SANG'!AV15</f>
        <v>A (7A)</v>
      </c>
      <c r="N98" s="45" t="str">
        <f>+'TKB SANG'!AV20</f>
        <v/>
      </c>
      <c r="O98" s="45" t="str">
        <f>+'TKB SANG'!AV25</f>
        <v>A (6A)</v>
      </c>
      <c r="P98" s="45" t="str">
        <f>+'TKB SANG'!AV30</f>
        <v/>
      </c>
      <c r="Q98" s="117" t="str">
        <f>+'TKB SANG'!AV35</f>
        <v>A (7A)</v>
      </c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/>
      <c r="CA98" s="46"/>
      <c r="CB98" s="46"/>
      <c r="CC98" s="46"/>
      <c r="CD98" s="46"/>
      <c r="CE98" s="46"/>
      <c r="CF98" s="46"/>
      <c r="CG98" s="46"/>
      <c r="CH98" s="46"/>
      <c r="CI98" s="46"/>
      <c r="CJ98" s="46"/>
      <c r="CK98" s="46"/>
      <c r="CL98" s="46"/>
      <c r="CM98" s="46"/>
      <c r="CN98" s="46"/>
      <c r="CO98" s="46"/>
      <c r="CP98" s="46"/>
      <c r="CQ98" s="46"/>
      <c r="CR98" s="46"/>
      <c r="CS98" s="46"/>
      <c r="CT98" s="46"/>
      <c r="CU98" s="46"/>
      <c r="CV98" s="46"/>
      <c r="CW98" s="46"/>
      <c r="CX98" s="46"/>
      <c r="CY98" s="46"/>
    </row>
    <row r="99" spans="1:103" s="43" customFormat="1" ht="12" customHeight="1" x14ac:dyDescent="0.2">
      <c r="A99" s="47"/>
      <c r="B99" s="19">
        <v>2</v>
      </c>
      <c r="C99" s="19" t="str">
        <f>'TKB SANG'!AU11</f>
        <v/>
      </c>
      <c r="D99" s="19" t="str">
        <f>'TKB SANG'!AU16</f>
        <v>A (8B)</v>
      </c>
      <c r="E99" s="19" t="str">
        <f>'TKB SANG'!AU21</f>
        <v>A (8A)</v>
      </c>
      <c r="F99" s="19" t="str">
        <f>'TKB SANG'!AU26</f>
        <v/>
      </c>
      <c r="G99" s="19" t="str">
        <f>'TKB SANG'!AU31</f>
        <v>A* (8A)</v>
      </c>
      <c r="H99" s="19" t="str">
        <f>'TKB SANG'!AU36</f>
        <v>A (8A)</v>
      </c>
      <c r="I99" s="46"/>
      <c r="J99" s="47"/>
      <c r="K99" s="19">
        <v>2</v>
      </c>
      <c r="L99" s="19" t="str">
        <f>+'TKB SANG'!AV11</f>
        <v/>
      </c>
      <c r="M99" s="19" t="str">
        <f>+'TKB SANG'!AV16</f>
        <v>A (9A)</v>
      </c>
      <c r="N99" s="19" t="str">
        <f>+'TKB SANG'!AV21</f>
        <v/>
      </c>
      <c r="O99" s="19" t="str">
        <f>+'TKB SANG'!AV26</f>
        <v>A (9A)</v>
      </c>
      <c r="P99" s="19" t="str">
        <f>+'TKB SANG'!AV31</f>
        <v>A (9A)</v>
      </c>
      <c r="Q99" s="119" t="str">
        <f>+'TKB SANG'!AV36</f>
        <v/>
      </c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/>
      <c r="CA99" s="46"/>
      <c r="CB99" s="46"/>
      <c r="CC99" s="46"/>
      <c r="CD99" s="46"/>
      <c r="CE99" s="46"/>
      <c r="CF99" s="46"/>
      <c r="CG99" s="46"/>
      <c r="CH99" s="46"/>
      <c r="CI99" s="46"/>
      <c r="CJ99" s="46"/>
      <c r="CK99" s="46"/>
      <c r="CL99" s="46"/>
      <c r="CM99" s="46"/>
      <c r="CN99" s="46"/>
      <c r="CO99" s="46"/>
      <c r="CP99" s="46"/>
      <c r="CQ99" s="46"/>
      <c r="CR99" s="46"/>
      <c r="CS99" s="46"/>
      <c r="CT99" s="46"/>
      <c r="CU99" s="46"/>
      <c r="CV99" s="46"/>
      <c r="CW99" s="46"/>
      <c r="CX99" s="46"/>
      <c r="CY99" s="46"/>
    </row>
    <row r="100" spans="1:103" s="43" customFormat="1" ht="12" customHeight="1" x14ac:dyDescent="0.2">
      <c r="A100" s="47" t="s">
        <v>96</v>
      </c>
      <c r="B100" s="19">
        <v>3</v>
      </c>
      <c r="C100" s="19" t="str">
        <f>'TKB SANG'!AU12</f>
        <v/>
      </c>
      <c r="D100" s="19" t="str">
        <f>'TKB SANG'!AU17</f>
        <v>A (8A)</v>
      </c>
      <c r="E100" s="19" t="str">
        <f>'TKB SANG'!AU22</f>
        <v>A (8C)</v>
      </c>
      <c r="F100" s="19" t="str">
        <f>'TKB SANG'!AU27</f>
        <v>AN (7A)</v>
      </c>
      <c r="G100" s="19" t="str">
        <f>'TKB SANG'!AU32</f>
        <v>A* (8B)</v>
      </c>
      <c r="H100" s="19" t="str">
        <f>'TKB SANG'!AU37</f>
        <v>A (8B)</v>
      </c>
      <c r="I100" s="46"/>
      <c r="J100" s="47" t="s">
        <v>96</v>
      </c>
      <c r="K100" s="19">
        <v>3</v>
      </c>
      <c r="L100" s="19" t="str">
        <f>+'TKB SANG'!AV12</f>
        <v>A (9B)</v>
      </c>
      <c r="M100" s="19" t="str">
        <f>+'TKB SANG'!AV17</f>
        <v/>
      </c>
      <c r="N100" s="19" t="str">
        <f>+'TKB SANG'!AV22</f>
        <v/>
      </c>
      <c r="O100" s="19" t="str">
        <f>+'TKB SANG'!AV27</f>
        <v>MT (9A)</v>
      </c>
      <c r="P100" s="19" t="str">
        <f>+'TKB SANG'!AV32</f>
        <v>MT (9B)</v>
      </c>
      <c r="Q100" s="119" t="str">
        <f>+'TKB SANG'!AV37</f>
        <v>A (6A)</v>
      </c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/>
      <c r="BZ100" s="46"/>
      <c r="CA100" s="46"/>
      <c r="CB100" s="46"/>
      <c r="CC100" s="46"/>
      <c r="CD100" s="46"/>
      <c r="CE100" s="46"/>
      <c r="CF100" s="46"/>
      <c r="CG100" s="46"/>
      <c r="CH100" s="46"/>
      <c r="CI100" s="46"/>
      <c r="CJ100" s="46"/>
      <c r="CK100" s="46"/>
      <c r="CL100" s="46"/>
      <c r="CM100" s="46"/>
      <c r="CN100" s="46"/>
      <c r="CO100" s="46"/>
      <c r="CP100" s="46"/>
      <c r="CQ100" s="46"/>
      <c r="CR100" s="46"/>
      <c r="CS100" s="46"/>
      <c r="CT100" s="46"/>
      <c r="CU100" s="46"/>
      <c r="CV100" s="46"/>
      <c r="CW100" s="46"/>
      <c r="CX100" s="46"/>
      <c r="CY100" s="46"/>
    </row>
    <row r="101" spans="1:103" s="43" customFormat="1" ht="12" customHeight="1" x14ac:dyDescent="0.2">
      <c r="A101" s="47"/>
      <c r="B101" s="19">
        <v>4</v>
      </c>
      <c r="C101" s="19" t="str">
        <f>'TKB SANG'!AU13</f>
        <v/>
      </c>
      <c r="D101" s="19" t="str">
        <f>'TKB SANG'!AU18</f>
        <v/>
      </c>
      <c r="E101" s="19" t="str">
        <f>'TKB SANG'!AU23</f>
        <v>A (6B)</v>
      </c>
      <c r="F101" s="19" t="str">
        <f>'TKB SANG'!AU28</f>
        <v/>
      </c>
      <c r="G101" s="19" t="str">
        <f>'TKB SANG'!AU33</f>
        <v>A* (8C)</v>
      </c>
      <c r="H101" s="19" t="str">
        <f>'TKB SANG'!AU38</f>
        <v>A (6B)</v>
      </c>
      <c r="I101" s="46"/>
      <c r="J101" s="47"/>
      <c r="K101" s="19">
        <v>4</v>
      </c>
      <c r="L101" s="19" t="str">
        <f>+'TKB SANG'!AV13</f>
        <v>A (7A)</v>
      </c>
      <c r="M101" s="19" t="str">
        <f>+'TKB SANG'!AV18</f>
        <v>A (7B)</v>
      </c>
      <c r="N101" s="19" t="str">
        <f>+'TKB SANG'!AV23</f>
        <v/>
      </c>
      <c r="O101" s="19" t="str">
        <f>+'TKB SANG'!AV28</f>
        <v/>
      </c>
      <c r="P101" s="19" t="str">
        <f>+'TKB SANG'!AV33</f>
        <v/>
      </c>
      <c r="Q101" s="119" t="str">
        <f>+'TKB SANG'!AV38</f>
        <v>A (9B)</v>
      </c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  <c r="CB101" s="46"/>
      <c r="CC101" s="46"/>
      <c r="CD101" s="46"/>
      <c r="CE101" s="46"/>
      <c r="CF101" s="46"/>
      <c r="CG101" s="46"/>
      <c r="CH101" s="46"/>
      <c r="CI101" s="46"/>
      <c r="CJ101" s="46"/>
      <c r="CK101" s="46"/>
      <c r="CL101" s="46"/>
      <c r="CM101" s="46"/>
      <c r="CN101" s="46"/>
      <c r="CO101" s="46"/>
      <c r="CP101" s="46"/>
      <c r="CQ101" s="46"/>
      <c r="CR101" s="46"/>
      <c r="CS101" s="46"/>
      <c r="CT101" s="46"/>
      <c r="CU101" s="46"/>
      <c r="CV101" s="46"/>
      <c r="CW101" s="46"/>
      <c r="CX101" s="46"/>
      <c r="CY101" s="46"/>
    </row>
    <row r="102" spans="1:103" s="43" customFormat="1" ht="12" customHeight="1" thickBot="1" x14ac:dyDescent="0.25">
      <c r="A102" s="48"/>
      <c r="B102" s="49">
        <v>5</v>
      </c>
      <c r="C102" s="49" t="str">
        <f>'TKB SANG'!AU14</f>
        <v/>
      </c>
      <c r="D102" s="49" t="str">
        <f>'TKB SANG'!AU19</f>
        <v>A (8C)</v>
      </c>
      <c r="E102" s="49" t="str">
        <f>'TKB SANG'!AU24</f>
        <v>A (8B)</v>
      </c>
      <c r="F102" s="49" t="str">
        <f>'TKB SANG'!AU29</f>
        <v/>
      </c>
      <c r="G102" s="49" t="str">
        <f>'TKB SANG'!AU34</f>
        <v>A* (6B)</v>
      </c>
      <c r="H102" s="49" t="str">
        <f>'TKB SANG'!AU39</f>
        <v/>
      </c>
      <c r="I102" s="46"/>
      <c r="J102" s="48"/>
      <c r="K102" s="49">
        <v>5</v>
      </c>
      <c r="L102" s="49" t="str">
        <f>+'TKB SANG'!AV14</f>
        <v>A (7B)</v>
      </c>
      <c r="M102" s="49" t="str">
        <f>+'TKB SANG'!AV19</f>
        <v>A (6A)</v>
      </c>
      <c r="N102" s="49" t="str">
        <f>+'TKB SANG'!AV24</f>
        <v/>
      </c>
      <c r="O102" s="49" t="str">
        <f>+'TKB SANG'!AV29</f>
        <v/>
      </c>
      <c r="P102" s="49" t="str">
        <f>+'TKB SANG'!AV34</f>
        <v>A (9B)</v>
      </c>
      <c r="Q102" s="118" t="str">
        <f>+'TKB SANG'!AV39</f>
        <v>A (7B)</v>
      </c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  <c r="CB102" s="46"/>
      <c r="CC102" s="46"/>
      <c r="CD102" s="46"/>
      <c r="CE102" s="46"/>
      <c r="CF102" s="46"/>
      <c r="CG102" s="46"/>
      <c r="CH102" s="46"/>
      <c r="CI102" s="46"/>
      <c r="CJ102" s="46"/>
      <c r="CK102" s="46"/>
      <c r="CL102" s="46"/>
      <c r="CM102" s="46"/>
      <c r="CN102" s="46"/>
      <c r="CO102" s="46"/>
      <c r="CP102" s="46"/>
      <c r="CQ102" s="46"/>
      <c r="CR102" s="46"/>
      <c r="CS102" s="46"/>
      <c r="CT102" s="46"/>
      <c r="CU102" s="46"/>
      <c r="CV102" s="46"/>
      <c r="CW102" s="46"/>
      <c r="CX102" s="46"/>
      <c r="CY102" s="46"/>
    </row>
    <row r="103" spans="1:103" s="43" customFormat="1" ht="12" customHeight="1" x14ac:dyDescent="0.2">
      <c r="A103" s="47"/>
      <c r="B103" s="19">
        <v>1</v>
      </c>
      <c r="C103" s="19" t="e">
        <f>#REF!</f>
        <v>#REF!</v>
      </c>
      <c r="D103" s="19" t="e">
        <f>#REF!</f>
        <v>#REF!</v>
      </c>
      <c r="E103" s="19" t="e">
        <f>#REF!</f>
        <v>#REF!</v>
      </c>
      <c r="F103" s="19" t="e">
        <f>#REF!</f>
        <v>#REF!</v>
      </c>
      <c r="G103" s="19" t="e">
        <f>#REF!</f>
        <v>#REF!</v>
      </c>
      <c r="H103" s="19" t="e">
        <f>#REF!</f>
        <v>#REF!</v>
      </c>
      <c r="I103" s="46"/>
      <c r="J103" s="47"/>
      <c r="K103" s="19">
        <v>1</v>
      </c>
      <c r="L103" s="19" t="e">
        <f>#REF!</f>
        <v>#REF!</v>
      </c>
      <c r="M103" s="19" t="e">
        <f>#REF!</f>
        <v>#REF!</v>
      </c>
      <c r="N103" s="19" t="e">
        <f>#REF!</f>
        <v>#REF!</v>
      </c>
      <c r="O103" s="19" t="e">
        <f>#REF!</f>
        <v>#REF!</v>
      </c>
      <c r="P103" s="19" t="e">
        <f>#REF!</f>
        <v>#REF!</v>
      </c>
      <c r="Q103" s="119" t="e">
        <f>#REF!</f>
        <v>#REF!</v>
      </c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/>
      <c r="BW103" s="46"/>
      <c r="BX103" s="46"/>
      <c r="BY103" s="46"/>
      <c r="BZ103" s="46"/>
      <c r="CA103" s="46"/>
      <c r="CB103" s="46"/>
      <c r="CC103" s="46"/>
      <c r="CD103" s="46"/>
      <c r="CE103" s="46"/>
      <c r="CF103" s="46"/>
      <c r="CG103" s="46"/>
      <c r="CH103" s="46"/>
      <c r="CI103" s="46"/>
      <c r="CJ103" s="46"/>
      <c r="CK103" s="46"/>
      <c r="CL103" s="46"/>
      <c r="CM103" s="46"/>
      <c r="CN103" s="46"/>
      <c r="CO103" s="46"/>
      <c r="CP103" s="46"/>
      <c r="CQ103" s="46"/>
      <c r="CR103" s="46"/>
      <c r="CS103" s="46"/>
      <c r="CT103" s="46"/>
      <c r="CU103" s="46"/>
      <c r="CV103" s="46"/>
      <c r="CW103" s="46"/>
      <c r="CX103" s="46"/>
      <c r="CY103" s="46"/>
    </row>
    <row r="104" spans="1:103" s="43" customFormat="1" ht="12" customHeight="1" x14ac:dyDescent="0.2">
      <c r="A104" s="47" t="s">
        <v>97</v>
      </c>
      <c r="B104" s="19">
        <v>2</v>
      </c>
      <c r="C104" s="19" t="e">
        <f>#REF!</f>
        <v>#REF!</v>
      </c>
      <c r="D104" s="19" t="e">
        <f>#REF!</f>
        <v>#REF!</v>
      </c>
      <c r="E104" s="19" t="e">
        <f>#REF!</f>
        <v>#REF!</v>
      </c>
      <c r="F104" s="19" t="e">
        <f>#REF!</f>
        <v>#REF!</v>
      </c>
      <c r="G104" s="19" t="e">
        <f>#REF!</f>
        <v>#REF!</v>
      </c>
      <c r="H104" s="19" t="e">
        <f>#REF!</f>
        <v>#REF!</v>
      </c>
      <c r="I104" s="46"/>
      <c r="J104" s="47" t="s">
        <v>97</v>
      </c>
      <c r="K104" s="19">
        <v>2</v>
      </c>
      <c r="L104" s="19" t="e">
        <f>#REF!</f>
        <v>#REF!</v>
      </c>
      <c r="M104" s="19" t="e">
        <f>#REF!</f>
        <v>#REF!</v>
      </c>
      <c r="N104" s="19" t="e">
        <f>#REF!</f>
        <v>#REF!</v>
      </c>
      <c r="O104" s="19" t="e">
        <f>#REF!</f>
        <v>#REF!</v>
      </c>
      <c r="P104" s="19" t="e">
        <f>#REF!</f>
        <v>#REF!</v>
      </c>
      <c r="Q104" s="119" t="e">
        <f>#REF!</f>
        <v>#REF!</v>
      </c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  <c r="CA104" s="46"/>
      <c r="CB104" s="46"/>
      <c r="CC104" s="46"/>
      <c r="CD104" s="46"/>
      <c r="CE104" s="46"/>
      <c r="CF104" s="46"/>
      <c r="CG104" s="46"/>
      <c r="CH104" s="46"/>
      <c r="CI104" s="46"/>
      <c r="CJ104" s="46"/>
      <c r="CK104" s="46"/>
      <c r="CL104" s="46"/>
      <c r="CM104" s="46"/>
      <c r="CN104" s="46"/>
      <c r="CO104" s="46"/>
      <c r="CP104" s="46"/>
      <c r="CQ104" s="46"/>
      <c r="CR104" s="46"/>
      <c r="CS104" s="46"/>
      <c r="CT104" s="46"/>
      <c r="CU104" s="46"/>
      <c r="CV104" s="46"/>
      <c r="CW104" s="46"/>
      <c r="CX104" s="46"/>
      <c r="CY104" s="46"/>
    </row>
    <row r="105" spans="1:103" s="43" customFormat="1" ht="12" customHeight="1" x14ac:dyDescent="0.2">
      <c r="A105" s="53"/>
      <c r="B105" s="20">
        <v>3</v>
      </c>
      <c r="C105" s="19" t="e">
        <f>#REF!</f>
        <v>#REF!</v>
      </c>
      <c r="D105" s="19" t="e">
        <f>#REF!</f>
        <v>#REF!</v>
      </c>
      <c r="E105" s="19" t="e">
        <f>#REF!</f>
        <v>#REF!</v>
      </c>
      <c r="F105" s="19" t="e">
        <f>#REF!</f>
        <v>#REF!</v>
      </c>
      <c r="G105" s="19" t="e">
        <f>#REF!</f>
        <v>#REF!</v>
      </c>
      <c r="H105" s="19" t="e">
        <f>#REF!</f>
        <v>#REF!</v>
      </c>
      <c r="I105" s="46"/>
      <c r="J105" s="53"/>
      <c r="K105" s="20">
        <v>3</v>
      </c>
      <c r="L105" s="19" t="e">
        <f>#REF!</f>
        <v>#REF!</v>
      </c>
      <c r="M105" s="19" t="e">
        <f>#REF!</f>
        <v>#REF!</v>
      </c>
      <c r="N105" s="19" t="e">
        <f>#REF!</f>
        <v>#REF!</v>
      </c>
      <c r="O105" s="19" t="e">
        <f>#REF!</f>
        <v>#REF!</v>
      </c>
      <c r="P105" s="19" t="e">
        <f>#REF!</f>
        <v>#REF!</v>
      </c>
      <c r="Q105" s="119" t="e">
        <f>#REF!</f>
        <v>#REF!</v>
      </c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  <c r="BR105" s="46"/>
      <c r="BS105" s="46"/>
      <c r="BT105" s="46"/>
      <c r="BU105" s="46"/>
      <c r="BV105" s="46"/>
      <c r="BW105" s="46"/>
      <c r="BX105" s="46"/>
      <c r="BY105" s="46"/>
      <c r="BZ105" s="46"/>
      <c r="CA105" s="46"/>
      <c r="CB105" s="46"/>
      <c r="CC105" s="46"/>
      <c r="CD105" s="46"/>
      <c r="CE105" s="46"/>
      <c r="CF105" s="46"/>
      <c r="CG105" s="46"/>
      <c r="CH105" s="46"/>
      <c r="CI105" s="46"/>
      <c r="CJ105" s="46"/>
      <c r="CK105" s="46"/>
      <c r="CL105" s="46"/>
      <c r="CM105" s="46"/>
      <c r="CN105" s="46"/>
      <c r="CO105" s="46"/>
      <c r="CP105" s="46"/>
      <c r="CQ105" s="46"/>
      <c r="CR105" s="46"/>
      <c r="CS105" s="46"/>
      <c r="CT105" s="46"/>
      <c r="CU105" s="46"/>
      <c r="CV105" s="46"/>
      <c r="CW105" s="46"/>
      <c r="CX105" s="46"/>
      <c r="CY105" s="46"/>
    </row>
    <row r="106" spans="1:103" s="52" customFormat="1" ht="12" customHeight="1" x14ac:dyDescent="0.2">
      <c r="A106" s="51"/>
      <c r="B106" s="20">
        <v>4</v>
      </c>
      <c r="C106" s="20" t="e">
        <f>#REF!</f>
        <v>#REF!</v>
      </c>
      <c r="D106" s="20" t="e">
        <f>#REF!</f>
        <v>#REF!</v>
      </c>
      <c r="E106" s="20" t="e">
        <f>#REF!</f>
        <v>#REF!</v>
      </c>
      <c r="F106" s="20" t="e">
        <f>#REF!</f>
        <v>#REF!</v>
      </c>
      <c r="G106" s="20" t="e">
        <f>#REF!</f>
        <v>#REF!</v>
      </c>
      <c r="H106" s="20" t="e">
        <f>#REF!</f>
        <v>#REF!</v>
      </c>
      <c r="J106" s="51"/>
      <c r="K106" s="20">
        <v>4</v>
      </c>
      <c r="L106" s="20" t="e">
        <f>#REF!</f>
        <v>#REF!</v>
      </c>
      <c r="M106" s="20" t="e">
        <f>#REF!</f>
        <v>#REF!</v>
      </c>
      <c r="N106" s="20" t="e">
        <f>#REF!</f>
        <v>#REF!</v>
      </c>
      <c r="O106" s="20" t="e">
        <f>#REF!</f>
        <v>#REF!</v>
      </c>
      <c r="P106" s="20" t="e">
        <f>#REF!</f>
        <v>#REF!</v>
      </c>
      <c r="Q106" s="120" t="e">
        <f>#REF!</f>
        <v>#REF!</v>
      </c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  <c r="BY106" s="46"/>
      <c r="BZ106" s="46"/>
      <c r="CA106" s="46"/>
      <c r="CB106" s="46"/>
      <c r="CC106" s="46"/>
      <c r="CD106" s="46"/>
      <c r="CE106" s="46"/>
      <c r="CF106" s="46"/>
      <c r="CG106" s="46"/>
      <c r="CH106" s="46"/>
      <c r="CI106" s="46"/>
      <c r="CJ106" s="46"/>
      <c r="CK106" s="46"/>
      <c r="CL106" s="46"/>
      <c r="CM106" s="46"/>
      <c r="CN106" s="46"/>
      <c r="CO106" s="46"/>
      <c r="CP106" s="46"/>
      <c r="CQ106" s="46"/>
      <c r="CR106" s="46"/>
      <c r="CS106" s="46"/>
      <c r="CT106" s="46"/>
      <c r="CU106" s="46"/>
      <c r="CV106" s="46"/>
      <c r="CW106" s="46"/>
      <c r="CX106" s="46"/>
      <c r="CY106" s="46"/>
    </row>
    <row r="107" spans="1:103" ht="12.75" customHeight="1" x14ac:dyDescent="0.25">
      <c r="A107" s="21"/>
      <c r="B107" s="4"/>
      <c r="C107" s="8"/>
      <c r="D107" s="8"/>
      <c r="E107" s="8"/>
      <c r="F107" s="8"/>
      <c r="G107" s="8"/>
      <c r="H107" s="8"/>
      <c r="J107" s="21"/>
      <c r="K107" s="4"/>
      <c r="L107" s="8"/>
      <c r="M107" s="8"/>
      <c r="N107" s="8"/>
      <c r="O107" s="8"/>
      <c r="P107" s="8"/>
      <c r="Q107" s="8"/>
    </row>
    <row r="108" spans="1:103" ht="12.75" customHeight="1" x14ac:dyDescent="0.25">
      <c r="A108" s="9" t="str">
        <f>$A$1</f>
        <v>THỜI KHÓA BIỂU HỌC KÌ II NĂM HỌC 2020-2021 (TKB SỐ 11)</v>
      </c>
      <c r="C108" s="10"/>
      <c r="J108" s="9" t="str">
        <f>$A$1</f>
        <v>THỜI KHÓA BIỂU HỌC KÌ II NĂM HỌC 2020-2021 (TKB SỐ 11)</v>
      </c>
      <c r="L108" s="10"/>
    </row>
    <row r="109" spans="1:103" s="22" customFormat="1" ht="14.25" customHeight="1" x14ac:dyDescent="0.2">
      <c r="A109" s="39" t="s">
        <v>155</v>
      </c>
      <c r="B109" s="40"/>
      <c r="C109" s="40"/>
      <c r="D109" s="40"/>
      <c r="E109" s="25" t="str">
        <f>$E$2</f>
        <v>Thực hiện từ ngày 05/4/2021</v>
      </c>
      <c r="F109" s="40"/>
      <c r="G109" s="40"/>
      <c r="H109" s="40"/>
      <c r="I109" s="41"/>
      <c r="J109" s="39" t="s">
        <v>103</v>
      </c>
      <c r="K109" s="40"/>
      <c r="L109" s="40"/>
      <c r="M109" s="40"/>
      <c r="N109" s="25" t="str">
        <f>$E$2</f>
        <v>Thực hiện từ ngày 05/4/2021</v>
      </c>
      <c r="O109" s="40"/>
      <c r="P109" s="40"/>
      <c r="Q109" s="40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  <c r="CU109" s="41"/>
      <c r="CV109" s="41"/>
      <c r="CW109" s="41"/>
      <c r="CX109" s="41"/>
      <c r="CY109" s="41"/>
    </row>
    <row r="110" spans="1:103" s="15" customFormat="1" ht="12.75" customHeight="1" x14ac:dyDescent="0.25">
      <c r="A110" s="12" t="s">
        <v>89</v>
      </c>
      <c r="B110" s="13" t="s">
        <v>25</v>
      </c>
      <c r="C110" s="14" t="s">
        <v>90</v>
      </c>
      <c r="D110" s="14" t="s">
        <v>91</v>
      </c>
      <c r="E110" s="14" t="s">
        <v>92</v>
      </c>
      <c r="F110" s="14" t="s">
        <v>93</v>
      </c>
      <c r="G110" s="14" t="s">
        <v>94</v>
      </c>
      <c r="H110" s="14" t="s">
        <v>95</v>
      </c>
      <c r="I110" s="42"/>
      <c r="J110" s="12" t="s">
        <v>89</v>
      </c>
      <c r="K110" s="13" t="s">
        <v>25</v>
      </c>
      <c r="L110" s="14" t="s">
        <v>90</v>
      </c>
      <c r="M110" s="14" t="s">
        <v>91</v>
      </c>
      <c r="N110" s="14" t="s">
        <v>92</v>
      </c>
      <c r="O110" s="14" t="s">
        <v>93</v>
      </c>
      <c r="P110" s="14" t="s">
        <v>94</v>
      </c>
      <c r="Q110" s="116" t="s">
        <v>95</v>
      </c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</row>
    <row r="111" spans="1:103" s="43" customFormat="1" ht="12" customHeight="1" x14ac:dyDescent="0.2">
      <c r="A111" s="44"/>
      <c r="B111" s="45">
        <v>1</v>
      </c>
      <c r="C111" s="45" t="str">
        <f>'TKB SANG'!AZ10</f>
        <v/>
      </c>
      <c r="D111" s="45" t="str">
        <f>'TKB SANG'!AZ15</f>
        <v/>
      </c>
      <c r="E111" s="45" t="str">
        <f>'TKB SANG'!AZ20</f>
        <v/>
      </c>
      <c r="F111" s="45" t="str">
        <f>'TKB SANG'!AZ25</f>
        <v/>
      </c>
      <c r="G111" s="45" t="str">
        <f>'TKB SANG'!AZ30</f>
        <v/>
      </c>
      <c r="H111" s="45" t="str">
        <f>'TKB SANG'!AZ35</f>
        <v/>
      </c>
      <c r="I111" s="46"/>
      <c r="J111" s="44"/>
      <c r="K111" s="45">
        <v>1</v>
      </c>
      <c r="L111" s="45" t="str">
        <f>'TKB SANG'!$AX10</f>
        <v/>
      </c>
      <c r="M111" s="45" t="str">
        <f>'TKB SANG'!$AX15</f>
        <v/>
      </c>
      <c r="N111" s="45" t="str">
        <f>'TKB SANG'!$AX20</f>
        <v/>
      </c>
      <c r="O111" s="45" t="str">
        <f>'TKB SANG'!$AX25</f>
        <v/>
      </c>
      <c r="P111" s="45" t="str">
        <f>'TKB SANG'!$AX30</f>
        <v/>
      </c>
      <c r="Q111" s="117" t="str">
        <f>'TKB SANG'!$AX35</f>
        <v/>
      </c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  <c r="CA111" s="46"/>
      <c r="CB111" s="46"/>
      <c r="CC111" s="46"/>
      <c r="CD111" s="46"/>
      <c r="CE111" s="46"/>
      <c r="CF111" s="46"/>
      <c r="CG111" s="46"/>
      <c r="CH111" s="46"/>
      <c r="CI111" s="46"/>
      <c r="CJ111" s="46"/>
      <c r="CK111" s="46"/>
      <c r="CL111" s="46"/>
      <c r="CM111" s="46"/>
      <c r="CN111" s="46"/>
      <c r="CO111" s="46"/>
      <c r="CP111" s="46"/>
      <c r="CQ111" s="46"/>
      <c r="CR111" s="46"/>
      <c r="CS111" s="46"/>
      <c r="CT111" s="46"/>
      <c r="CU111" s="46"/>
      <c r="CV111" s="46"/>
      <c r="CW111" s="46"/>
      <c r="CX111" s="46"/>
      <c r="CY111" s="46"/>
    </row>
    <row r="112" spans="1:103" s="43" customFormat="1" ht="12" customHeight="1" x14ac:dyDescent="0.2">
      <c r="A112" s="47"/>
      <c r="B112" s="19">
        <v>2</v>
      </c>
      <c r="C112" s="19" t="str">
        <f>'TKB SANG'!AZ11</f>
        <v/>
      </c>
      <c r="D112" s="19" t="str">
        <f>'TKB SANG'!AZ16</f>
        <v/>
      </c>
      <c r="E112" s="19" t="str">
        <f>'TKB SANG'!AZ21</f>
        <v/>
      </c>
      <c r="F112" s="19" t="str">
        <f>'TKB SANG'!AZ26</f>
        <v/>
      </c>
      <c r="G112" s="19" t="str">
        <f>'TKB SANG'!AZ31</f>
        <v/>
      </c>
      <c r="H112" s="19" t="str">
        <f>'TKB SANG'!AZ36</f>
        <v/>
      </c>
      <c r="I112" s="46"/>
      <c r="J112" s="47"/>
      <c r="K112" s="19">
        <v>2</v>
      </c>
      <c r="L112" s="19" t="str">
        <f>'TKB SANG'!$AX11</f>
        <v/>
      </c>
      <c r="M112" s="19" t="str">
        <f>'TKB SANG'!$AX16</f>
        <v/>
      </c>
      <c r="N112" s="19" t="str">
        <f>'TKB SANG'!$AX21</f>
        <v/>
      </c>
      <c r="O112" s="19" t="str">
        <f>'TKB SANG'!$AX26</f>
        <v/>
      </c>
      <c r="P112" s="19" t="str">
        <f>'TKB SANG'!$AX31</f>
        <v/>
      </c>
      <c r="Q112" s="119" t="str">
        <f>'TKB SANG'!$AX36</f>
        <v/>
      </c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46"/>
      <c r="CD112" s="46"/>
      <c r="CE112" s="46"/>
      <c r="CF112" s="46"/>
      <c r="CG112" s="46"/>
      <c r="CH112" s="46"/>
      <c r="CI112" s="46"/>
      <c r="CJ112" s="46"/>
      <c r="CK112" s="46"/>
      <c r="CL112" s="46"/>
      <c r="CM112" s="46"/>
      <c r="CN112" s="46"/>
      <c r="CO112" s="46"/>
      <c r="CP112" s="46"/>
      <c r="CQ112" s="46"/>
      <c r="CR112" s="46"/>
      <c r="CS112" s="46"/>
      <c r="CT112" s="46"/>
      <c r="CU112" s="46"/>
      <c r="CV112" s="46"/>
      <c r="CW112" s="46"/>
      <c r="CX112" s="46"/>
      <c r="CY112" s="46"/>
    </row>
    <row r="113" spans="1:103" s="43" customFormat="1" ht="12" customHeight="1" x14ac:dyDescent="0.2">
      <c r="A113" s="47" t="s">
        <v>96</v>
      </c>
      <c r="B113" s="19">
        <v>3</v>
      </c>
      <c r="C113" s="19" t="str">
        <f>'TKB SANG'!AZ12</f>
        <v/>
      </c>
      <c r="D113" s="19" t="str">
        <f>'TKB SANG'!AZ17</f>
        <v/>
      </c>
      <c r="E113" s="19" t="str">
        <f>'TKB SANG'!AZ22</f>
        <v/>
      </c>
      <c r="F113" s="19" t="str">
        <f>'TKB SANG'!AZ27</f>
        <v/>
      </c>
      <c r="G113" s="19" t="str">
        <f>'TKB SANG'!AZ32</f>
        <v/>
      </c>
      <c r="H113" s="19" t="str">
        <f>'TKB SANG'!AZ37</f>
        <v/>
      </c>
      <c r="I113" s="46"/>
      <c r="J113" s="47" t="s">
        <v>96</v>
      </c>
      <c r="K113" s="19">
        <v>3</v>
      </c>
      <c r="L113" s="19" t="str">
        <f>'TKB SANG'!$AX12</f>
        <v/>
      </c>
      <c r="M113" s="19" t="str">
        <f>'TKB SANG'!$AX17</f>
        <v/>
      </c>
      <c r="N113" s="19" t="str">
        <f>'TKB SANG'!$AX22</f>
        <v/>
      </c>
      <c r="O113" s="19" t="str">
        <f>'TKB SANG'!$AX27</f>
        <v/>
      </c>
      <c r="P113" s="19" t="str">
        <f>'TKB SANG'!$AX32</f>
        <v/>
      </c>
      <c r="Q113" s="119" t="str">
        <f>'TKB SANG'!$AX37</f>
        <v/>
      </c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/>
      <c r="CA113" s="46"/>
      <c r="CB113" s="46"/>
      <c r="CC113" s="46"/>
      <c r="CD113" s="46"/>
      <c r="CE113" s="46"/>
      <c r="CF113" s="46"/>
      <c r="CG113" s="46"/>
      <c r="CH113" s="46"/>
      <c r="CI113" s="46"/>
      <c r="CJ113" s="46"/>
      <c r="CK113" s="46"/>
      <c r="CL113" s="46"/>
      <c r="CM113" s="46"/>
      <c r="CN113" s="46"/>
      <c r="CO113" s="46"/>
      <c r="CP113" s="46"/>
      <c r="CQ113" s="46"/>
      <c r="CR113" s="46"/>
      <c r="CS113" s="46"/>
      <c r="CT113" s="46"/>
      <c r="CU113" s="46"/>
      <c r="CV113" s="46"/>
      <c r="CW113" s="46"/>
      <c r="CX113" s="46"/>
      <c r="CY113" s="46"/>
    </row>
    <row r="114" spans="1:103" s="43" customFormat="1" ht="12" customHeight="1" x14ac:dyDescent="0.2">
      <c r="A114" s="47"/>
      <c r="B114" s="19">
        <v>4</v>
      </c>
      <c r="C114" s="19" t="str">
        <f>'TKB SANG'!AZ13</f>
        <v/>
      </c>
      <c r="D114" s="19" t="str">
        <f>'TKB SANG'!AZ18</f>
        <v/>
      </c>
      <c r="E114" s="19" t="str">
        <f>'TKB SANG'!AZ23</f>
        <v/>
      </c>
      <c r="F114" s="19" t="str">
        <f>'TKB SANG'!AZ28</f>
        <v/>
      </c>
      <c r="G114" s="19" t="str">
        <f>'TKB SANG'!AZ33</f>
        <v/>
      </c>
      <c r="H114" s="19" t="str">
        <f>'TKB SANG'!AZ38</f>
        <v>CD (8A)</v>
      </c>
      <c r="I114" s="46"/>
      <c r="J114" s="47"/>
      <c r="K114" s="19">
        <v>4</v>
      </c>
      <c r="L114" s="19" t="str">
        <f>'TKB SANG'!$AX13</f>
        <v/>
      </c>
      <c r="M114" s="19" t="str">
        <f>'TKB SANG'!$AX18</f>
        <v/>
      </c>
      <c r="N114" s="19" t="str">
        <f>'TKB SANG'!$AX23</f>
        <v/>
      </c>
      <c r="O114" s="19" t="str">
        <f>'TKB SANG'!$AX28</f>
        <v/>
      </c>
      <c r="P114" s="19" t="str">
        <f>'TKB SANG'!$AX33</f>
        <v/>
      </c>
      <c r="Q114" s="119" t="str">
        <f>'TKB SANG'!$AX38</f>
        <v/>
      </c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  <c r="CA114" s="46"/>
      <c r="CB114" s="46"/>
      <c r="CC114" s="46"/>
      <c r="CD114" s="46"/>
      <c r="CE114" s="46"/>
      <c r="CF114" s="46"/>
      <c r="CG114" s="46"/>
      <c r="CH114" s="46"/>
      <c r="CI114" s="46"/>
      <c r="CJ114" s="46"/>
      <c r="CK114" s="46"/>
      <c r="CL114" s="46"/>
      <c r="CM114" s="46"/>
      <c r="CN114" s="46"/>
      <c r="CO114" s="46"/>
      <c r="CP114" s="46"/>
      <c r="CQ114" s="46"/>
      <c r="CR114" s="46"/>
      <c r="CS114" s="46"/>
      <c r="CT114" s="46"/>
      <c r="CU114" s="46"/>
      <c r="CV114" s="46"/>
      <c r="CW114" s="46"/>
      <c r="CX114" s="46"/>
      <c r="CY114" s="46"/>
    </row>
    <row r="115" spans="1:103" s="43" customFormat="1" ht="12" customHeight="1" thickBot="1" x14ac:dyDescent="0.25">
      <c r="A115" s="48"/>
      <c r="B115" s="49">
        <v>5</v>
      </c>
      <c r="C115" s="49" t="str">
        <f>'TKB SANG'!AZ14</f>
        <v/>
      </c>
      <c r="D115" s="49" t="str">
        <f>'TKB SANG'!AZ19</f>
        <v/>
      </c>
      <c r="E115" s="49" t="str">
        <f>'TKB SANG'!AZ24</f>
        <v/>
      </c>
      <c r="F115" s="49" t="str">
        <f>'TKB SANG'!AZ29</f>
        <v/>
      </c>
      <c r="G115" s="49" t="str">
        <f>'TKB SANG'!AZ34</f>
        <v/>
      </c>
      <c r="H115" s="49" t="str">
        <f>'TKB SANG'!AZ39</f>
        <v>CD (8C)</v>
      </c>
      <c r="I115" s="46"/>
      <c r="J115" s="48"/>
      <c r="K115" s="49">
        <v>5</v>
      </c>
      <c r="L115" s="49" t="str">
        <f>'TKB SANG'!$AX14</f>
        <v/>
      </c>
      <c r="M115" s="49" t="str">
        <f>'TKB SANG'!$AX19</f>
        <v/>
      </c>
      <c r="N115" s="49" t="str">
        <f>'TKB SANG'!$AX24</f>
        <v/>
      </c>
      <c r="O115" s="49" t="str">
        <f>'TKB SANG'!$AX29</f>
        <v/>
      </c>
      <c r="P115" s="49" t="str">
        <f>'TKB SANG'!$AX34</f>
        <v/>
      </c>
      <c r="Q115" s="118" t="str">
        <f>'TKB SANG'!$AX39</f>
        <v/>
      </c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  <c r="CC115" s="46"/>
      <c r="CD115" s="46"/>
      <c r="CE115" s="46"/>
      <c r="CF115" s="46"/>
      <c r="CG115" s="46"/>
      <c r="CH115" s="46"/>
      <c r="CI115" s="46"/>
      <c r="CJ115" s="46"/>
      <c r="CK115" s="46"/>
      <c r="CL115" s="46"/>
      <c r="CM115" s="46"/>
      <c r="CN115" s="46"/>
      <c r="CO115" s="46"/>
      <c r="CP115" s="46"/>
      <c r="CQ115" s="46"/>
      <c r="CR115" s="46"/>
      <c r="CS115" s="46"/>
      <c r="CT115" s="46"/>
      <c r="CU115" s="46"/>
      <c r="CV115" s="46"/>
      <c r="CW115" s="46"/>
      <c r="CX115" s="46"/>
      <c r="CY115" s="46"/>
    </row>
    <row r="116" spans="1:103" s="43" customFormat="1" ht="12" customHeight="1" x14ac:dyDescent="0.2">
      <c r="A116" s="47"/>
      <c r="B116" s="19">
        <v>1</v>
      </c>
      <c r="C116" s="19" t="e">
        <f>#REF!</f>
        <v>#REF!</v>
      </c>
      <c r="D116" s="19" t="e">
        <f>#REF!</f>
        <v>#REF!</v>
      </c>
      <c r="E116" s="19" t="e">
        <f>#REF!</f>
        <v>#REF!</v>
      </c>
      <c r="F116" s="19" t="e">
        <f>#REF!</f>
        <v>#REF!</v>
      </c>
      <c r="G116" s="19" t="e">
        <f>#REF!</f>
        <v>#REF!</v>
      </c>
      <c r="H116" s="19" t="e">
        <f>#REF!</f>
        <v>#REF!</v>
      </c>
      <c r="I116" s="46"/>
      <c r="J116" s="19"/>
      <c r="K116" s="19">
        <v>1</v>
      </c>
      <c r="L116" s="19" t="e">
        <f>#REF!</f>
        <v>#REF!</v>
      </c>
      <c r="M116" s="19" t="e">
        <f>#REF!</f>
        <v>#REF!</v>
      </c>
      <c r="N116" s="19" t="e">
        <f>#REF!</f>
        <v>#REF!</v>
      </c>
      <c r="O116" s="19" t="e">
        <f>#REF!</f>
        <v>#REF!</v>
      </c>
      <c r="P116" s="19" t="e">
        <f>#REF!</f>
        <v>#REF!</v>
      </c>
      <c r="Q116" s="119" t="e">
        <f>#REF!</f>
        <v>#REF!</v>
      </c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  <c r="BX116" s="46"/>
      <c r="BY116" s="46"/>
      <c r="BZ116" s="46"/>
      <c r="CA116" s="46"/>
      <c r="CB116" s="46"/>
      <c r="CC116" s="46"/>
      <c r="CD116" s="46"/>
      <c r="CE116" s="46"/>
      <c r="CF116" s="46"/>
      <c r="CG116" s="46"/>
      <c r="CH116" s="46"/>
      <c r="CI116" s="46"/>
      <c r="CJ116" s="46"/>
      <c r="CK116" s="46"/>
      <c r="CL116" s="46"/>
      <c r="CM116" s="46"/>
      <c r="CN116" s="46"/>
      <c r="CO116" s="46"/>
      <c r="CP116" s="46"/>
      <c r="CQ116" s="46"/>
      <c r="CR116" s="46"/>
      <c r="CS116" s="46"/>
      <c r="CT116" s="46"/>
      <c r="CU116" s="46"/>
      <c r="CV116" s="46"/>
      <c r="CW116" s="46"/>
      <c r="CX116" s="46"/>
      <c r="CY116" s="46"/>
    </row>
    <row r="117" spans="1:103" s="43" customFormat="1" ht="12" customHeight="1" x14ac:dyDescent="0.2">
      <c r="A117" s="47" t="s">
        <v>97</v>
      </c>
      <c r="B117" s="19">
        <v>2</v>
      </c>
      <c r="C117" s="19" t="e">
        <f>#REF!</f>
        <v>#REF!</v>
      </c>
      <c r="D117" s="19" t="e">
        <f>#REF!</f>
        <v>#REF!</v>
      </c>
      <c r="E117" s="19" t="e">
        <f>#REF!</f>
        <v>#REF!</v>
      </c>
      <c r="F117" s="19" t="e">
        <f>#REF!</f>
        <v>#REF!</v>
      </c>
      <c r="G117" s="19" t="e">
        <f>#REF!</f>
        <v>#REF!</v>
      </c>
      <c r="H117" s="19" t="e">
        <f>#REF!</f>
        <v>#REF!</v>
      </c>
      <c r="I117" s="46"/>
      <c r="J117" s="19" t="s">
        <v>97</v>
      </c>
      <c r="K117" s="19">
        <v>2</v>
      </c>
      <c r="L117" s="19" t="e">
        <f>#REF!</f>
        <v>#REF!</v>
      </c>
      <c r="M117" s="19" t="e">
        <f>#REF!</f>
        <v>#REF!</v>
      </c>
      <c r="N117" s="19" t="e">
        <f>#REF!</f>
        <v>#REF!</v>
      </c>
      <c r="O117" s="19" t="e">
        <f>#REF!</f>
        <v>#REF!</v>
      </c>
      <c r="P117" s="19" t="e">
        <f>#REF!</f>
        <v>#REF!</v>
      </c>
      <c r="Q117" s="119" t="e">
        <f>#REF!</f>
        <v>#REF!</v>
      </c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  <c r="CA117" s="46"/>
      <c r="CB117" s="46"/>
      <c r="CC117" s="46"/>
      <c r="CD117" s="46"/>
      <c r="CE117" s="46"/>
      <c r="CF117" s="46"/>
      <c r="CG117" s="46"/>
      <c r="CH117" s="46"/>
      <c r="CI117" s="46"/>
      <c r="CJ117" s="46"/>
      <c r="CK117" s="46"/>
      <c r="CL117" s="46"/>
      <c r="CM117" s="46"/>
      <c r="CN117" s="46"/>
      <c r="CO117" s="46"/>
      <c r="CP117" s="46"/>
      <c r="CQ117" s="46"/>
      <c r="CR117" s="46"/>
      <c r="CS117" s="46"/>
      <c r="CT117" s="46"/>
      <c r="CU117" s="46"/>
      <c r="CV117" s="46"/>
      <c r="CW117" s="46"/>
      <c r="CX117" s="46"/>
      <c r="CY117" s="46"/>
    </row>
    <row r="118" spans="1:103" s="43" customFormat="1" ht="12" customHeight="1" x14ac:dyDescent="0.2">
      <c r="A118" s="53"/>
      <c r="B118" s="20">
        <v>3</v>
      </c>
      <c r="C118" s="19" t="e">
        <f>#REF!</f>
        <v>#REF!</v>
      </c>
      <c r="D118" s="19" t="e">
        <f>#REF!</f>
        <v>#REF!</v>
      </c>
      <c r="E118" s="19" t="e">
        <f>#REF!</f>
        <v>#REF!</v>
      </c>
      <c r="F118" s="19" t="e">
        <f>#REF!</f>
        <v>#REF!</v>
      </c>
      <c r="G118" s="19" t="e">
        <f>#REF!</f>
        <v>#REF!</v>
      </c>
      <c r="H118" s="19" t="e">
        <f>#REF!</f>
        <v>#REF!</v>
      </c>
      <c r="I118" s="46"/>
      <c r="J118" s="19"/>
      <c r="K118" s="19">
        <v>3</v>
      </c>
      <c r="L118" s="19" t="e">
        <f>#REF!</f>
        <v>#REF!</v>
      </c>
      <c r="M118" s="19" t="e">
        <f>#REF!</f>
        <v>#REF!</v>
      </c>
      <c r="N118" s="19" t="e">
        <f>#REF!</f>
        <v>#REF!</v>
      </c>
      <c r="O118" s="19" t="e">
        <f>#REF!</f>
        <v>#REF!</v>
      </c>
      <c r="P118" s="19" t="e">
        <f>#REF!</f>
        <v>#REF!</v>
      </c>
      <c r="Q118" s="119" t="e">
        <f>#REF!</f>
        <v>#REF!</v>
      </c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6"/>
      <c r="CB118" s="46"/>
      <c r="CC118" s="46"/>
      <c r="CD118" s="46"/>
      <c r="CE118" s="46"/>
      <c r="CF118" s="46"/>
      <c r="CG118" s="46"/>
      <c r="CH118" s="46"/>
      <c r="CI118" s="46"/>
      <c r="CJ118" s="46"/>
      <c r="CK118" s="46"/>
      <c r="CL118" s="46"/>
      <c r="CM118" s="46"/>
      <c r="CN118" s="46"/>
      <c r="CO118" s="46"/>
      <c r="CP118" s="46"/>
      <c r="CQ118" s="46"/>
      <c r="CR118" s="46"/>
      <c r="CS118" s="46"/>
      <c r="CT118" s="46"/>
      <c r="CU118" s="46"/>
      <c r="CV118" s="46"/>
      <c r="CW118" s="46"/>
      <c r="CX118" s="46"/>
      <c r="CY118" s="46"/>
    </row>
    <row r="119" spans="1:103" s="52" customFormat="1" ht="12" customHeight="1" x14ac:dyDescent="0.2">
      <c r="A119" s="51"/>
      <c r="B119" s="20"/>
      <c r="C119" s="20" t="e">
        <f>#REF!</f>
        <v>#REF!</v>
      </c>
      <c r="D119" s="20" t="e">
        <f>#REF!</f>
        <v>#REF!</v>
      </c>
      <c r="E119" s="20" t="e">
        <f>#REF!</f>
        <v>#REF!</v>
      </c>
      <c r="F119" s="20" t="e">
        <f>#REF!</f>
        <v>#REF!</v>
      </c>
      <c r="G119" s="20" t="e">
        <f>#REF!</f>
        <v>#REF!</v>
      </c>
      <c r="H119" s="20" t="e">
        <f>#REF!</f>
        <v>#REF!</v>
      </c>
      <c r="J119" s="51"/>
      <c r="K119" s="20">
        <v>4</v>
      </c>
      <c r="L119" s="20" t="e">
        <f>#REF!</f>
        <v>#REF!</v>
      </c>
      <c r="M119" s="20" t="e">
        <f>#REF!</f>
        <v>#REF!</v>
      </c>
      <c r="N119" s="20" t="e">
        <f>#REF!</f>
        <v>#REF!</v>
      </c>
      <c r="O119" s="20" t="e">
        <f>#REF!</f>
        <v>#REF!</v>
      </c>
      <c r="P119" s="20" t="e">
        <f>#REF!</f>
        <v>#REF!</v>
      </c>
      <c r="Q119" s="120" t="e">
        <f>#REF!</f>
        <v>#REF!</v>
      </c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  <c r="CC119" s="46"/>
      <c r="CD119" s="46"/>
      <c r="CE119" s="46"/>
      <c r="CF119" s="46"/>
      <c r="CG119" s="46"/>
      <c r="CH119" s="46"/>
      <c r="CI119" s="46"/>
      <c r="CJ119" s="46"/>
      <c r="CK119" s="46"/>
      <c r="CL119" s="46"/>
      <c r="CM119" s="46"/>
      <c r="CN119" s="46"/>
      <c r="CO119" s="46"/>
      <c r="CP119" s="46"/>
      <c r="CQ119" s="46"/>
      <c r="CR119" s="46"/>
      <c r="CS119" s="46"/>
      <c r="CT119" s="46"/>
      <c r="CU119" s="46"/>
      <c r="CV119" s="46"/>
      <c r="CW119" s="46"/>
      <c r="CX119" s="46"/>
      <c r="CY119" s="46"/>
    </row>
    <row r="120" spans="1:103" ht="12.75" customHeight="1" x14ac:dyDescent="0.25"/>
    <row r="121" spans="1:103" ht="12.75" customHeight="1" x14ac:dyDescent="0.25">
      <c r="A121" s="9" t="str">
        <f>$A$1</f>
        <v>THỜI KHÓA BIỂU HỌC KÌ II NĂM HỌC 2020-2021 (TKB SỐ 11)</v>
      </c>
      <c r="C121" s="10"/>
      <c r="J121" s="9" t="str">
        <f>$A$1</f>
        <v>THỜI KHÓA BIỂU HỌC KÌ II NĂM HỌC 2020-2021 (TKB SỐ 11)</v>
      </c>
      <c r="L121" s="10"/>
    </row>
    <row r="122" spans="1:103" s="22" customFormat="1" ht="14.25" customHeight="1" x14ac:dyDescent="0.2">
      <c r="A122" s="39" t="s">
        <v>105</v>
      </c>
      <c r="B122" s="40"/>
      <c r="C122" s="40"/>
      <c r="D122" s="40"/>
      <c r="E122" s="25" t="str">
        <f>$E$2</f>
        <v>Thực hiện từ ngày 05/4/2021</v>
      </c>
      <c r="F122" s="40"/>
      <c r="G122" s="40"/>
      <c r="H122" s="40"/>
      <c r="I122" s="41"/>
      <c r="J122" s="39" t="s">
        <v>106</v>
      </c>
      <c r="K122" s="40"/>
      <c r="L122" s="40"/>
      <c r="M122" s="40"/>
      <c r="N122" s="25" t="str">
        <f>$E$2</f>
        <v>Thực hiện từ ngày 05/4/2021</v>
      </c>
      <c r="O122" s="40"/>
      <c r="P122" s="40"/>
      <c r="Q122" s="40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1"/>
      <c r="BL122" s="41"/>
      <c r="BM122" s="41"/>
      <c r="BN122" s="41"/>
      <c r="BO122" s="41"/>
      <c r="BP122" s="41"/>
      <c r="BQ122" s="41"/>
      <c r="BR122" s="41"/>
      <c r="BS122" s="41"/>
      <c r="BT122" s="41"/>
      <c r="BU122" s="41"/>
      <c r="BV122" s="41"/>
      <c r="BW122" s="41"/>
      <c r="BX122" s="41"/>
      <c r="BY122" s="41"/>
      <c r="BZ122" s="41"/>
      <c r="CA122" s="41"/>
      <c r="CB122" s="41"/>
      <c r="CC122" s="41"/>
      <c r="CD122" s="41"/>
      <c r="CE122" s="41"/>
      <c r="CF122" s="41"/>
      <c r="CG122" s="41"/>
      <c r="CH122" s="41"/>
      <c r="CI122" s="41"/>
      <c r="CJ122" s="41"/>
      <c r="CK122" s="41"/>
      <c r="CL122" s="41"/>
      <c r="CM122" s="41"/>
      <c r="CN122" s="41"/>
      <c r="CO122" s="41"/>
      <c r="CP122" s="41"/>
      <c r="CQ122" s="41"/>
      <c r="CR122" s="41"/>
      <c r="CS122" s="41"/>
      <c r="CT122" s="41"/>
      <c r="CU122" s="41"/>
      <c r="CV122" s="41"/>
      <c r="CW122" s="41"/>
      <c r="CX122" s="41"/>
      <c r="CY122" s="41"/>
    </row>
    <row r="123" spans="1:103" s="15" customFormat="1" ht="12.75" customHeight="1" x14ac:dyDescent="0.25">
      <c r="A123" s="12" t="s">
        <v>89</v>
      </c>
      <c r="B123" s="13" t="s">
        <v>25</v>
      </c>
      <c r="C123" s="14" t="s">
        <v>90</v>
      </c>
      <c r="D123" s="14" t="s">
        <v>91</v>
      </c>
      <c r="E123" s="14" t="s">
        <v>92</v>
      </c>
      <c r="F123" s="14" t="s">
        <v>93</v>
      </c>
      <c r="G123" s="14" t="s">
        <v>94</v>
      </c>
      <c r="H123" s="14" t="s">
        <v>95</v>
      </c>
      <c r="I123" s="42"/>
      <c r="J123" s="12" t="s">
        <v>89</v>
      </c>
      <c r="K123" s="13" t="s">
        <v>25</v>
      </c>
      <c r="L123" s="14" t="s">
        <v>90</v>
      </c>
      <c r="M123" s="14" t="s">
        <v>91</v>
      </c>
      <c r="N123" s="14" t="s">
        <v>92</v>
      </c>
      <c r="O123" s="14" t="s">
        <v>93</v>
      </c>
      <c r="P123" s="14" t="s">
        <v>94</v>
      </c>
      <c r="Q123" s="116" t="s">
        <v>95</v>
      </c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</row>
    <row r="124" spans="1:103" s="43" customFormat="1" ht="12" customHeight="1" x14ac:dyDescent="0.2">
      <c r="A124" s="44"/>
      <c r="B124" s="45">
        <v>1</v>
      </c>
      <c r="C124" s="45" t="str">
        <f>'TKB SANG'!$AW10</f>
        <v/>
      </c>
      <c r="D124" s="45" t="str">
        <f>'TKB SANG'!$AW15</f>
        <v/>
      </c>
      <c r="E124" s="45" t="str">
        <f>'TKB SANG'!$AW20</f>
        <v>S (6A)</v>
      </c>
      <c r="F124" s="45" t="str">
        <f>'TKB SANG'!$AW25</f>
        <v>S (8A)</v>
      </c>
      <c r="G124" s="45" t="str">
        <f>'TKB SANG'!$AW30</f>
        <v/>
      </c>
      <c r="H124" s="45" t="str">
        <f>'TKB SANG'!$AW35</f>
        <v/>
      </c>
      <c r="I124" s="46"/>
      <c r="J124" s="44"/>
      <c r="K124" s="45">
        <v>1</v>
      </c>
      <c r="L124" s="45" t="e">
        <f>'TKB SANG'!#REF!</f>
        <v>#REF!</v>
      </c>
      <c r="M124" s="45" t="e">
        <f>'TKB SANG'!#REF!</f>
        <v>#REF!</v>
      </c>
      <c r="N124" s="45" t="e">
        <f>'TKB SANG'!#REF!</f>
        <v>#REF!</v>
      </c>
      <c r="O124" s="45" t="e">
        <f>'TKB SANG'!#REF!</f>
        <v>#REF!</v>
      </c>
      <c r="P124" s="45" t="e">
        <f>'TKB SANG'!#REF!</f>
        <v>#REF!</v>
      </c>
      <c r="Q124" s="45" t="e">
        <f>'TKB SANG'!#REF!</f>
        <v>#REF!</v>
      </c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  <c r="BX124" s="46"/>
      <c r="BY124" s="46"/>
      <c r="BZ124" s="46"/>
      <c r="CA124" s="46"/>
      <c r="CB124" s="46"/>
      <c r="CC124" s="46"/>
      <c r="CD124" s="46"/>
      <c r="CE124" s="46"/>
      <c r="CF124" s="46"/>
      <c r="CG124" s="46"/>
      <c r="CH124" s="46"/>
      <c r="CI124" s="46"/>
      <c r="CJ124" s="46"/>
      <c r="CK124" s="46"/>
      <c r="CL124" s="46"/>
      <c r="CM124" s="46"/>
      <c r="CN124" s="46"/>
      <c r="CO124" s="46"/>
      <c r="CP124" s="46"/>
      <c r="CQ124" s="46"/>
      <c r="CR124" s="46"/>
      <c r="CS124" s="46"/>
      <c r="CT124" s="46"/>
      <c r="CU124" s="46"/>
      <c r="CV124" s="46"/>
      <c r="CW124" s="46"/>
      <c r="CX124" s="46"/>
      <c r="CY124" s="46"/>
    </row>
    <row r="125" spans="1:103" s="43" customFormat="1" ht="12" customHeight="1" x14ac:dyDescent="0.2">
      <c r="A125" s="47"/>
      <c r="B125" s="19">
        <v>2</v>
      </c>
      <c r="C125" s="45" t="str">
        <f>'TKB SANG'!$AW11</f>
        <v/>
      </c>
      <c r="D125" s="45" t="str">
        <f>'TKB SANG'!$AW16</f>
        <v>S (7A)</v>
      </c>
      <c r="E125" s="45" t="str">
        <f>'TKB SANG'!$AW21</f>
        <v>CD (6A)</v>
      </c>
      <c r="F125" s="45" t="str">
        <f>'TKB SANG'!$AW26</f>
        <v>S (7B)</v>
      </c>
      <c r="G125" s="45" t="str">
        <f>'TKB SANG'!$AW31</f>
        <v/>
      </c>
      <c r="H125" s="45" t="str">
        <f>'TKB SANG'!$AW36</f>
        <v>S (9A)</v>
      </c>
      <c r="I125" s="46"/>
      <c r="J125" s="47"/>
      <c r="K125" s="19">
        <v>2</v>
      </c>
      <c r="L125" s="45" t="e">
        <f>'TKB SANG'!#REF!</f>
        <v>#REF!</v>
      </c>
      <c r="M125" s="45" t="e">
        <f>'TKB SANG'!#REF!</f>
        <v>#REF!</v>
      </c>
      <c r="N125" s="45" t="e">
        <f>'TKB SANG'!#REF!</f>
        <v>#REF!</v>
      </c>
      <c r="O125" s="45" t="e">
        <f>'TKB SANG'!#REF!</f>
        <v>#REF!</v>
      </c>
      <c r="P125" s="45" t="e">
        <f>'TKB SANG'!#REF!</f>
        <v>#REF!</v>
      </c>
      <c r="Q125" s="45" t="e">
        <f>'TKB SANG'!#REF!</f>
        <v>#REF!</v>
      </c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  <c r="BP125" s="46"/>
      <c r="BQ125" s="46"/>
      <c r="BR125" s="46"/>
      <c r="BS125" s="46"/>
      <c r="BT125" s="46"/>
      <c r="BU125" s="46"/>
      <c r="BV125" s="46"/>
      <c r="BW125" s="46"/>
      <c r="BX125" s="46"/>
      <c r="BY125" s="46"/>
      <c r="BZ125" s="46"/>
      <c r="CA125" s="46"/>
      <c r="CB125" s="46"/>
      <c r="CC125" s="46"/>
      <c r="CD125" s="46"/>
      <c r="CE125" s="46"/>
      <c r="CF125" s="46"/>
      <c r="CG125" s="46"/>
      <c r="CH125" s="46"/>
      <c r="CI125" s="46"/>
      <c r="CJ125" s="46"/>
      <c r="CK125" s="46"/>
      <c r="CL125" s="46"/>
      <c r="CM125" s="46"/>
      <c r="CN125" s="46"/>
      <c r="CO125" s="46"/>
      <c r="CP125" s="46"/>
      <c r="CQ125" s="46"/>
      <c r="CR125" s="46"/>
      <c r="CS125" s="46"/>
      <c r="CT125" s="46"/>
      <c r="CU125" s="46"/>
      <c r="CV125" s="46"/>
      <c r="CW125" s="46"/>
      <c r="CX125" s="46"/>
      <c r="CY125" s="46"/>
    </row>
    <row r="126" spans="1:103" s="43" customFormat="1" ht="10.5" customHeight="1" x14ac:dyDescent="0.2">
      <c r="A126" s="47" t="s">
        <v>96</v>
      </c>
      <c r="B126" s="19">
        <v>3</v>
      </c>
      <c r="C126" s="45" t="str">
        <f>'TKB SANG'!$AW12</f>
        <v>S (7A)</v>
      </c>
      <c r="D126" s="45" t="str">
        <f>'TKB SANG'!$AW17</f>
        <v>S (6B)</v>
      </c>
      <c r="E126" s="45" t="str">
        <f>'TKB SANG'!$AW22</f>
        <v>CD (6B)</v>
      </c>
      <c r="F126" s="45" t="str">
        <f>'TKB SANG'!$AW27</f>
        <v/>
      </c>
      <c r="G126" s="45" t="str">
        <f>'TKB SANG'!$AW32</f>
        <v/>
      </c>
      <c r="H126" s="45" t="str">
        <f>'TKB SANG'!$AW37</f>
        <v>S (9B)</v>
      </c>
      <c r="I126" s="46"/>
      <c r="J126" s="47" t="s">
        <v>96</v>
      </c>
      <c r="K126" s="19">
        <v>3</v>
      </c>
      <c r="L126" s="45" t="e">
        <f>'TKB SANG'!#REF!</f>
        <v>#REF!</v>
      </c>
      <c r="M126" s="45" t="e">
        <f>'TKB SANG'!#REF!</f>
        <v>#REF!</v>
      </c>
      <c r="N126" s="45" t="e">
        <f>'TKB SANG'!#REF!</f>
        <v>#REF!</v>
      </c>
      <c r="O126" s="45" t="e">
        <f>'TKB SANG'!#REF!</f>
        <v>#REF!</v>
      </c>
      <c r="P126" s="45" t="e">
        <f>'TKB SANG'!#REF!</f>
        <v>#REF!</v>
      </c>
      <c r="Q126" s="45" t="e">
        <f>'TKB SANG'!#REF!</f>
        <v>#REF!</v>
      </c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  <c r="BW126" s="46"/>
      <c r="BX126" s="46"/>
      <c r="BY126" s="46"/>
      <c r="BZ126" s="46"/>
      <c r="CA126" s="46"/>
      <c r="CB126" s="46"/>
      <c r="CC126" s="46"/>
      <c r="CD126" s="46"/>
      <c r="CE126" s="46"/>
      <c r="CF126" s="46"/>
      <c r="CG126" s="46"/>
      <c r="CH126" s="46"/>
      <c r="CI126" s="46"/>
      <c r="CJ126" s="46"/>
      <c r="CK126" s="46"/>
      <c r="CL126" s="46"/>
      <c r="CM126" s="46"/>
      <c r="CN126" s="46"/>
      <c r="CO126" s="46"/>
      <c r="CP126" s="46"/>
      <c r="CQ126" s="46"/>
      <c r="CR126" s="46"/>
      <c r="CS126" s="46"/>
      <c r="CT126" s="46"/>
      <c r="CU126" s="46"/>
      <c r="CV126" s="46"/>
      <c r="CW126" s="46"/>
      <c r="CX126" s="46"/>
      <c r="CY126" s="46"/>
    </row>
    <row r="127" spans="1:103" s="43" customFormat="1" ht="12" customHeight="1" x14ac:dyDescent="0.2">
      <c r="A127" s="47"/>
      <c r="B127" s="19">
        <v>4</v>
      </c>
      <c r="C127" s="45" t="str">
        <f>'TKB SANG'!$AW13</f>
        <v>S (7B)</v>
      </c>
      <c r="D127" s="45" t="str">
        <f>'TKB SANG'!$AW18</f>
        <v>CD (7A)</v>
      </c>
      <c r="E127" s="45" t="str">
        <f>'TKB SANG'!$AW23</f>
        <v/>
      </c>
      <c r="F127" s="45" t="str">
        <f>'TKB SANG'!$AW28</f>
        <v/>
      </c>
      <c r="G127" s="45" t="str">
        <f>'TKB SANG'!$AW33</f>
        <v/>
      </c>
      <c r="H127" s="45" t="str">
        <f>'TKB SANG'!$AW38</f>
        <v>S (8C)</v>
      </c>
      <c r="I127" s="46"/>
      <c r="J127" s="47"/>
      <c r="K127" s="19">
        <v>4</v>
      </c>
      <c r="L127" s="45" t="e">
        <f>'TKB SANG'!#REF!</f>
        <v>#REF!</v>
      </c>
      <c r="M127" s="45" t="e">
        <f>'TKB SANG'!#REF!</f>
        <v>#REF!</v>
      </c>
      <c r="N127" s="45" t="e">
        <f>'TKB SANG'!#REF!</f>
        <v>#REF!</v>
      </c>
      <c r="O127" s="45" t="e">
        <f>'TKB SANG'!#REF!</f>
        <v>#REF!</v>
      </c>
      <c r="P127" s="45" t="e">
        <f>'TKB SANG'!#REF!</f>
        <v>#REF!</v>
      </c>
      <c r="Q127" s="45" t="e">
        <f>'TKB SANG'!#REF!</f>
        <v>#REF!</v>
      </c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  <c r="BV127" s="46"/>
      <c r="BW127" s="46"/>
      <c r="BX127" s="46"/>
      <c r="BY127" s="46"/>
      <c r="BZ127" s="46"/>
      <c r="CA127" s="46"/>
      <c r="CB127" s="46"/>
      <c r="CC127" s="46"/>
      <c r="CD127" s="46"/>
      <c r="CE127" s="46"/>
      <c r="CF127" s="46"/>
      <c r="CG127" s="46"/>
      <c r="CH127" s="46"/>
      <c r="CI127" s="46"/>
      <c r="CJ127" s="46"/>
      <c r="CK127" s="46"/>
      <c r="CL127" s="46"/>
      <c r="CM127" s="46"/>
      <c r="CN127" s="46"/>
      <c r="CO127" s="46"/>
      <c r="CP127" s="46"/>
      <c r="CQ127" s="46"/>
      <c r="CR127" s="46"/>
      <c r="CS127" s="46"/>
      <c r="CT127" s="46"/>
      <c r="CU127" s="46"/>
      <c r="CV127" s="46"/>
      <c r="CW127" s="46"/>
      <c r="CX127" s="46"/>
      <c r="CY127" s="46"/>
    </row>
    <row r="128" spans="1:103" s="43" customFormat="1" ht="10.5" customHeight="1" thickBot="1" x14ac:dyDescent="0.25">
      <c r="A128" s="48"/>
      <c r="B128" s="49">
        <v>5</v>
      </c>
      <c r="C128" s="45" t="str">
        <f>'TKB SANG'!$AW14</f>
        <v>S (9B)</v>
      </c>
      <c r="D128" s="45" t="str">
        <f>'TKB SANG'!$AW19</f>
        <v>CD (7B)</v>
      </c>
      <c r="E128" s="45" t="str">
        <f>'TKB SANG'!$AW24</f>
        <v>S (9A)</v>
      </c>
      <c r="F128" s="45" t="str">
        <f>'TKB SANG'!$AW29</f>
        <v/>
      </c>
      <c r="G128" s="45" t="str">
        <f>'TKB SANG'!$AW34</f>
        <v/>
      </c>
      <c r="H128" s="45" t="str">
        <f>'TKB SANG'!$AW39</f>
        <v>S (8B)</v>
      </c>
      <c r="I128" s="46"/>
      <c r="J128" s="48"/>
      <c r="K128" s="49">
        <v>5</v>
      </c>
      <c r="L128" s="45" t="e">
        <f>'TKB SANG'!#REF!</f>
        <v>#REF!</v>
      </c>
      <c r="M128" s="45" t="e">
        <f>'TKB SANG'!#REF!</f>
        <v>#REF!</v>
      </c>
      <c r="N128" s="45" t="e">
        <f>'TKB SANG'!#REF!</f>
        <v>#REF!</v>
      </c>
      <c r="O128" s="45" t="e">
        <f>'TKB SANG'!#REF!</f>
        <v>#REF!</v>
      </c>
      <c r="P128" s="45" t="e">
        <f>'TKB SANG'!#REF!</f>
        <v>#REF!</v>
      </c>
      <c r="Q128" s="45" t="e">
        <f>'TKB SANG'!#REF!</f>
        <v>#REF!</v>
      </c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  <c r="BP128" s="46"/>
      <c r="BQ128" s="46"/>
      <c r="BR128" s="46"/>
      <c r="BS128" s="46"/>
      <c r="BT128" s="46"/>
      <c r="BU128" s="46"/>
      <c r="BV128" s="46"/>
      <c r="BW128" s="46"/>
      <c r="BX128" s="46"/>
      <c r="BY128" s="46"/>
      <c r="BZ128" s="46"/>
      <c r="CA128" s="46"/>
      <c r="CB128" s="46"/>
      <c r="CC128" s="46"/>
      <c r="CD128" s="46"/>
      <c r="CE128" s="46"/>
      <c r="CF128" s="46"/>
      <c r="CG128" s="46"/>
      <c r="CH128" s="46"/>
      <c r="CI128" s="46"/>
      <c r="CJ128" s="46"/>
      <c r="CK128" s="46"/>
      <c r="CL128" s="46"/>
      <c r="CM128" s="46"/>
      <c r="CN128" s="46"/>
      <c r="CO128" s="46"/>
      <c r="CP128" s="46"/>
      <c r="CQ128" s="46"/>
      <c r="CR128" s="46"/>
      <c r="CS128" s="46"/>
      <c r="CT128" s="46"/>
      <c r="CU128" s="46"/>
      <c r="CV128" s="46"/>
      <c r="CW128" s="46"/>
      <c r="CX128" s="46"/>
      <c r="CY128" s="46"/>
    </row>
    <row r="129" spans="1:103" s="43" customFormat="1" ht="12" customHeight="1" x14ac:dyDescent="0.2">
      <c r="A129" s="47"/>
      <c r="B129" s="45">
        <v>1</v>
      </c>
      <c r="C129" s="50"/>
      <c r="D129" s="50"/>
      <c r="E129" s="50"/>
      <c r="F129" s="50"/>
      <c r="G129" s="50"/>
      <c r="H129" s="50"/>
      <c r="I129" s="46"/>
      <c r="J129" s="47"/>
      <c r="K129" s="45">
        <v>1</v>
      </c>
      <c r="L129" s="45"/>
      <c r="M129" s="45"/>
      <c r="N129" s="45"/>
      <c r="O129" s="50"/>
      <c r="P129" s="45"/>
      <c r="Q129" s="117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  <c r="BV129" s="46"/>
      <c r="BW129" s="46"/>
      <c r="BX129" s="46"/>
      <c r="BY129" s="46"/>
      <c r="BZ129" s="46"/>
      <c r="CA129" s="46"/>
      <c r="CB129" s="46"/>
      <c r="CC129" s="46"/>
      <c r="CD129" s="46"/>
      <c r="CE129" s="46"/>
      <c r="CF129" s="46"/>
      <c r="CG129" s="46"/>
      <c r="CH129" s="46"/>
      <c r="CI129" s="46"/>
      <c r="CJ129" s="46"/>
      <c r="CK129" s="46"/>
      <c r="CL129" s="46"/>
      <c r="CM129" s="46"/>
      <c r="CN129" s="46"/>
      <c r="CO129" s="46"/>
      <c r="CP129" s="46"/>
      <c r="CQ129" s="46"/>
      <c r="CR129" s="46"/>
      <c r="CS129" s="46"/>
      <c r="CT129" s="46"/>
      <c r="CU129" s="46"/>
      <c r="CV129" s="46"/>
      <c r="CW129" s="46"/>
      <c r="CX129" s="46"/>
      <c r="CY129" s="46"/>
    </row>
    <row r="130" spans="1:103" s="43" customFormat="1" ht="12" customHeight="1" x14ac:dyDescent="0.2">
      <c r="A130" s="47"/>
      <c r="B130" s="19">
        <v>2</v>
      </c>
      <c r="C130" s="19"/>
      <c r="D130" s="19"/>
      <c r="E130" s="19"/>
      <c r="F130" s="45"/>
      <c r="G130" s="19"/>
      <c r="H130" s="19"/>
      <c r="I130" s="46"/>
      <c r="J130" s="47"/>
      <c r="K130" s="19">
        <v>2</v>
      </c>
      <c r="L130" s="19"/>
      <c r="M130" s="19"/>
      <c r="N130" s="19"/>
      <c r="O130" s="45"/>
      <c r="P130" s="19"/>
      <c r="Q130" s="119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  <c r="BP130" s="46"/>
      <c r="BQ130" s="46"/>
      <c r="BR130" s="46"/>
      <c r="BS130" s="46"/>
      <c r="BT130" s="46"/>
      <c r="BU130" s="46"/>
      <c r="BV130" s="46"/>
      <c r="BW130" s="46"/>
      <c r="BX130" s="46"/>
      <c r="BY130" s="46"/>
      <c r="BZ130" s="46"/>
      <c r="CA130" s="46"/>
      <c r="CB130" s="46"/>
      <c r="CC130" s="46"/>
      <c r="CD130" s="46"/>
      <c r="CE130" s="46"/>
      <c r="CF130" s="46"/>
      <c r="CG130" s="46"/>
      <c r="CH130" s="46"/>
      <c r="CI130" s="46"/>
      <c r="CJ130" s="46"/>
      <c r="CK130" s="46"/>
      <c r="CL130" s="46"/>
      <c r="CM130" s="46"/>
      <c r="CN130" s="46"/>
      <c r="CO130" s="46"/>
      <c r="CP130" s="46"/>
      <c r="CQ130" s="46"/>
      <c r="CR130" s="46"/>
      <c r="CS130" s="46"/>
      <c r="CT130" s="46"/>
      <c r="CU130" s="46"/>
      <c r="CV130" s="46"/>
      <c r="CW130" s="46"/>
      <c r="CX130" s="46"/>
      <c r="CY130" s="46"/>
    </row>
    <row r="131" spans="1:103" s="43" customFormat="1" ht="12" customHeight="1" x14ac:dyDescent="0.2">
      <c r="A131" s="47" t="s">
        <v>97</v>
      </c>
      <c r="B131" s="19">
        <v>3</v>
      </c>
      <c r="C131" s="20"/>
      <c r="D131" s="20"/>
      <c r="E131" s="20"/>
      <c r="F131" s="7"/>
      <c r="G131" s="20"/>
      <c r="H131" s="20"/>
      <c r="I131" s="46"/>
      <c r="J131" s="47" t="s">
        <v>97</v>
      </c>
      <c r="K131" s="19">
        <v>3</v>
      </c>
      <c r="L131" s="19"/>
      <c r="M131" s="19"/>
      <c r="N131" s="19"/>
      <c r="O131" s="45"/>
      <c r="P131" s="19"/>
      <c r="Q131" s="119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  <c r="BP131" s="46"/>
      <c r="BQ131" s="46"/>
      <c r="BR131" s="46"/>
      <c r="BS131" s="46"/>
      <c r="BT131" s="46"/>
      <c r="BU131" s="46"/>
      <c r="BV131" s="46"/>
      <c r="BW131" s="46"/>
      <c r="BX131" s="46"/>
      <c r="BY131" s="46"/>
      <c r="BZ131" s="46"/>
      <c r="CA131" s="46"/>
      <c r="CB131" s="46"/>
      <c r="CC131" s="46"/>
      <c r="CD131" s="46"/>
      <c r="CE131" s="46"/>
      <c r="CF131" s="46"/>
      <c r="CG131" s="46"/>
      <c r="CH131" s="46"/>
      <c r="CI131" s="46"/>
      <c r="CJ131" s="46"/>
      <c r="CK131" s="46"/>
      <c r="CL131" s="46"/>
      <c r="CM131" s="46"/>
      <c r="CN131" s="46"/>
      <c r="CO131" s="46"/>
      <c r="CP131" s="46"/>
      <c r="CQ131" s="46"/>
      <c r="CR131" s="46"/>
      <c r="CS131" s="46"/>
      <c r="CT131" s="46"/>
      <c r="CU131" s="46"/>
      <c r="CV131" s="46"/>
      <c r="CW131" s="46"/>
      <c r="CX131" s="46"/>
      <c r="CY131" s="46"/>
    </row>
    <row r="132" spans="1:103" s="52" customFormat="1" ht="12" customHeight="1" x14ac:dyDescent="0.2">
      <c r="A132" s="51"/>
      <c r="B132" s="20"/>
      <c r="C132" s="20"/>
      <c r="D132" s="20"/>
      <c r="E132" s="20"/>
      <c r="F132" s="20"/>
      <c r="G132" s="20"/>
      <c r="H132" s="20"/>
      <c r="J132" s="51"/>
      <c r="K132" s="20"/>
      <c r="L132" s="20"/>
      <c r="M132" s="20"/>
      <c r="N132" s="20"/>
      <c r="O132" s="20"/>
      <c r="P132" s="20"/>
      <c r="Q132" s="120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  <c r="BP132" s="46"/>
      <c r="BQ132" s="46"/>
      <c r="BR132" s="46"/>
      <c r="BS132" s="46"/>
      <c r="BT132" s="46"/>
      <c r="BU132" s="46"/>
      <c r="BV132" s="46"/>
      <c r="BW132" s="46"/>
      <c r="BX132" s="46"/>
      <c r="BY132" s="46"/>
      <c r="BZ132" s="46"/>
      <c r="CA132" s="46"/>
      <c r="CB132" s="46"/>
      <c r="CC132" s="46"/>
      <c r="CD132" s="46"/>
      <c r="CE132" s="46"/>
      <c r="CF132" s="46"/>
      <c r="CG132" s="46"/>
      <c r="CH132" s="46"/>
      <c r="CI132" s="46"/>
      <c r="CJ132" s="46"/>
      <c r="CK132" s="46"/>
      <c r="CL132" s="46"/>
      <c r="CM132" s="46"/>
      <c r="CN132" s="46"/>
      <c r="CO132" s="46"/>
      <c r="CP132" s="46"/>
      <c r="CQ132" s="46"/>
      <c r="CR132" s="46"/>
      <c r="CS132" s="46"/>
      <c r="CT132" s="46"/>
      <c r="CU132" s="46"/>
      <c r="CV132" s="46"/>
      <c r="CW132" s="46"/>
      <c r="CX132" s="46"/>
      <c r="CY132" s="46"/>
    </row>
  </sheetData>
  <phoneticPr fontId="26" type="noConversion"/>
  <pageMargins left="0.25" right="0.25" top="0.25" bottom="0.25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46" workbookViewId="0">
      <selection activeCell="I6" sqref="I6"/>
    </sheetView>
  </sheetViews>
  <sheetFormatPr defaultRowHeight="15.75" x14ac:dyDescent="0.2"/>
  <cols>
    <col min="1" max="2" width="9.140625" style="145"/>
    <col min="3" max="3" width="10.5703125" style="145" customWidth="1"/>
    <col min="4" max="4" width="16.42578125" style="145" customWidth="1"/>
    <col min="5" max="5" width="22.140625" style="145" customWidth="1"/>
    <col min="6" max="7" width="19.140625" style="145" customWidth="1"/>
    <col min="8" max="16384" width="9.140625" style="145"/>
  </cols>
  <sheetData>
    <row r="1" spans="1:7" ht="18.75" x14ac:dyDescent="0.2">
      <c r="A1" s="547" t="s">
        <v>203</v>
      </c>
      <c r="B1" s="547"/>
      <c r="C1" s="547"/>
      <c r="D1" s="547"/>
      <c r="E1" s="547"/>
      <c r="F1" s="547"/>
      <c r="G1" s="547"/>
    </row>
    <row r="2" spans="1:7" ht="16.5" thickBot="1" x14ac:dyDescent="0.25"/>
    <row r="3" spans="1:7" s="146" customFormat="1" x14ac:dyDescent="0.2">
      <c r="A3" s="150" t="s">
        <v>24</v>
      </c>
      <c r="B3" s="151" t="s">
        <v>196</v>
      </c>
      <c r="C3" s="151" t="s">
        <v>205</v>
      </c>
      <c r="D3" s="151" t="s">
        <v>201</v>
      </c>
      <c r="E3" s="151" t="s">
        <v>202</v>
      </c>
      <c r="F3" s="151" t="s">
        <v>204</v>
      </c>
      <c r="G3" s="152" t="s">
        <v>197</v>
      </c>
    </row>
    <row r="4" spans="1:7" x14ac:dyDescent="0.2">
      <c r="A4" s="541" t="s">
        <v>206</v>
      </c>
      <c r="B4" s="147" t="s">
        <v>22</v>
      </c>
      <c r="C4" s="147">
        <v>1</v>
      </c>
      <c r="D4" s="147" t="s">
        <v>51</v>
      </c>
      <c r="E4" s="147" t="s">
        <v>179</v>
      </c>
      <c r="F4" s="147" t="s">
        <v>176</v>
      </c>
      <c r="G4" s="153" t="s">
        <v>145</v>
      </c>
    </row>
    <row r="5" spans="1:7" x14ac:dyDescent="0.2">
      <c r="A5" s="542"/>
      <c r="B5" s="147" t="s">
        <v>23</v>
      </c>
      <c r="C5" s="147">
        <v>2</v>
      </c>
      <c r="D5" s="147" t="s">
        <v>176</v>
      </c>
      <c r="E5" s="147" t="s">
        <v>32</v>
      </c>
      <c r="F5" s="147" t="s">
        <v>176</v>
      </c>
      <c r="G5" s="153" t="s">
        <v>198</v>
      </c>
    </row>
    <row r="6" spans="1:7" x14ac:dyDescent="0.2">
      <c r="A6" s="542"/>
      <c r="B6" s="147" t="s">
        <v>19</v>
      </c>
      <c r="C6" s="147">
        <v>3</v>
      </c>
      <c r="D6" s="147" t="s">
        <v>176</v>
      </c>
      <c r="E6" s="147" t="s">
        <v>32</v>
      </c>
      <c r="F6" s="147" t="s">
        <v>176</v>
      </c>
      <c r="G6" s="153" t="s">
        <v>145</v>
      </c>
    </row>
    <row r="7" spans="1:7" ht="16.5" thickBot="1" x14ac:dyDescent="0.25">
      <c r="A7" s="543"/>
      <c r="B7" s="148" t="s">
        <v>18</v>
      </c>
      <c r="C7" s="148">
        <v>4</v>
      </c>
      <c r="D7" s="148" t="s">
        <v>176</v>
      </c>
      <c r="E7" s="148" t="s">
        <v>32</v>
      </c>
      <c r="F7" s="148" t="s">
        <v>176</v>
      </c>
      <c r="G7" s="154" t="s">
        <v>198</v>
      </c>
    </row>
    <row r="8" spans="1:7" x14ac:dyDescent="0.2">
      <c r="A8" s="544" t="s">
        <v>207</v>
      </c>
      <c r="B8" s="149" t="s">
        <v>18</v>
      </c>
      <c r="C8" s="149">
        <v>1</v>
      </c>
      <c r="D8" s="149" t="s">
        <v>176</v>
      </c>
      <c r="E8" s="149" t="s">
        <v>32</v>
      </c>
      <c r="F8" s="149" t="s">
        <v>176</v>
      </c>
      <c r="G8" s="155" t="s">
        <v>145</v>
      </c>
    </row>
    <row r="9" spans="1:7" x14ac:dyDescent="0.2">
      <c r="A9" s="542"/>
      <c r="B9" s="147" t="s">
        <v>199</v>
      </c>
      <c r="C9" s="147">
        <v>2</v>
      </c>
      <c r="D9" s="147" t="s">
        <v>176</v>
      </c>
      <c r="E9" s="147" t="s">
        <v>32</v>
      </c>
      <c r="F9" s="147" t="s">
        <v>52</v>
      </c>
      <c r="G9" s="153" t="s">
        <v>130</v>
      </c>
    </row>
    <row r="10" spans="1:7" ht="16.5" thickBot="1" x14ac:dyDescent="0.25">
      <c r="A10" s="543"/>
      <c r="B10" s="148" t="s">
        <v>19</v>
      </c>
      <c r="C10" s="148">
        <v>3</v>
      </c>
      <c r="D10" s="148" t="s">
        <v>176</v>
      </c>
      <c r="E10" s="148" t="s">
        <v>32</v>
      </c>
      <c r="F10" s="148" t="s">
        <v>176</v>
      </c>
      <c r="G10" s="154" t="s">
        <v>145</v>
      </c>
    </row>
    <row r="11" spans="1:7" x14ac:dyDescent="0.2">
      <c r="A11" s="544" t="s">
        <v>208</v>
      </c>
      <c r="B11" s="149" t="s">
        <v>18</v>
      </c>
      <c r="C11" s="149">
        <v>1</v>
      </c>
      <c r="D11" s="149" t="s">
        <v>52</v>
      </c>
      <c r="E11" s="149" t="s">
        <v>27</v>
      </c>
      <c r="F11" s="149" t="s">
        <v>54</v>
      </c>
      <c r="G11" s="155" t="s">
        <v>30</v>
      </c>
    </row>
    <row r="12" spans="1:7" x14ac:dyDescent="0.2">
      <c r="A12" s="542"/>
      <c r="B12" s="147" t="s">
        <v>23</v>
      </c>
      <c r="C12" s="147">
        <v>2</v>
      </c>
      <c r="D12" s="147" t="s">
        <v>52</v>
      </c>
      <c r="E12" s="147" t="s">
        <v>130</v>
      </c>
      <c r="F12" s="147" t="s">
        <v>56</v>
      </c>
      <c r="G12" s="153" t="s">
        <v>30</v>
      </c>
    </row>
    <row r="13" spans="1:7" x14ac:dyDescent="0.2">
      <c r="A13" s="542"/>
      <c r="B13" s="147" t="s">
        <v>22</v>
      </c>
      <c r="C13" s="147">
        <v>3</v>
      </c>
      <c r="D13" s="147" t="s">
        <v>56</v>
      </c>
      <c r="E13" s="147" t="s">
        <v>29</v>
      </c>
      <c r="F13" s="147" t="s">
        <v>200</v>
      </c>
      <c r="G13" s="153" t="s">
        <v>30</v>
      </c>
    </row>
    <row r="14" spans="1:7" x14ac:dyDescent="0.2">
      <c r="A14" s="542"/>
      <c r="B14" s="147" t="s">
        <v>23</v>
      </c>
      <c r="C14" s="148">
        <v>4</v>
      </c>
      <c r="D14" s="147" t="s">
        <v>56</v>
      </c>
      <c r="E14" s="147" t="s">
        <v>29</v>
      </c>
      <c r="F14" s="147" t="s">
        <v>52</v>
      </c>
      <c r="G14" s="153" t="s">
        <v>130</v>
      </c>
    </row>
    <row r="15" spans="1:7" x14ac:dyDescent="0.2">
      <c r="A15" s="542"/>
      <c r="B15" s="147" t="s">
        <v>18</v>
      </c>
      <c r="C15" s="545">
        <v>5</v>
      </c>
      <c r="D15" s="147" t="s">
        <v>54</v>
      </c>
      <c r="E15" s="147" t="s">
        <v>30</v>
      </c>
      <c r="F15" s="147" t="s">
        <v>52</v>
      </c>
      <c r="G15" s="153" t="s">
        <v>27</v>
      </c>
    </row>
    <row r="16" spans="1:7" ht="16.5" thickBot="1" x14ac:dyDescent="0.25">
      <c r="A16" s="543"/>
      <c r="B16" s="156" t="s">
        <v>19</v>
      </c>
      <c r="C16" s="546"/>
      <c r="D16" s="156" t="s">
        <v>54</v>
      </c>
      <c r="E16" s="156" t="s">
        <v>29</v>
      </c>
      <c r="F16" s="156" t="s">
        <v>54</v>
      </c>
      <c r="G16" s="157" t="s">
        <v>30</v>
      </c>
    </row>
  </sheetData>
  <mergeCells count="5">
    <mergeCell ref="A4:A7"/>
    <mergeCell ref="A8:A10"/>
    <mergeCell ref="A11:A16"/>
    <mergeCell ref="C15:C16"/>
    <mergeCell ref="A1:G1"/>
  </mergeCell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6"/>
  <sheetViews>
    <sheetView zoomScaleNormal="100" workbookViewId="0">
      <selection activeCell="O18" sqref="A1:XFD1048576"/>
    </sheetView>
  </sheetViews>
  <sheetFormatPr defaultRowHeight="15.75" x14ac:dyDescent="0.25"/>
  <cols>
    <col min="1" max="1" width="6.5703125" style="159" customWidth="1"/>
    <col min="2" max="2" width="4.42578125" style="159" customWidth="1"/>
    <col min="3" max="3" width="5.7109375" style="159" customWidth="1"/>
    <col min="4" max="4" width="11.85546875" style="159" customWidth="1"/>
    <col min="5" max="5" width="5.7109375" style="159" customWidth="1"/>
    <col min="6" max="6" width="9.7109375" style="159" customWidth="1"/>
    <col min="7" max="7" width="5.7109375" style="159" customWidth="1"/>
    <col min="8" max="8" width="8.7109375" style="159" customWidth="1"/>
    <col min="9" max="9" width="6.5703125" style="159" customWidth="1"/>
    <col min="10" max="10" width="8.140625" style="159" customWidth="1"/>
    <col min="11" max="11" width="5.7109375" style="159" customWidth="1"/>
    <col min="12" max="12" width="11.85546875" style="159" customWidth="1"/>
    <col min="13" max="13" width="5.7109375" style="159" customWidth="1"/>
    <col min="14" max="14" width="8.7109375" style="159" customWidth="1"/>
    <col min="15" max="15" width="5.7109375" style="159" customWidth="1"/>
    <col min="16" max="16" width="10.42578125" style="159" customWidth="1"/>
    <col min="17" max="17" width="5.7109375" style="159" customWidth="1"/>
    <col min="18" max="18" width="8.7109375" style="159" customWidth="1"/>
    <col min="19" max="19" width="5.7109375" style="159" customWidth="1"/>
    <col min="20" max="20" width="8.7109375" style="159" customWidth="1"/>
    <col min="21" max="21" width="4.140625" style="160" hidden="1" customWidth="1"/>
    <col min="22" max="29" width="2.85546875" style="160" hidden="1" customWidth="1"/>
    <col min="30" max="30" width="8.5703125" style="159" customWidth="1"/>
    <col min="31" max="31" width="4.7109375" style="161" hidden="1" customWidth="1"/>
    <col min="32" max="32" width="4" style="159" hidden="1" customWidth="1"/>
    <col min="33" max="56" width="8.42578125" style="161" hidden="1" customWidth="1"/>
    <col min="57" max="16384" width="9.140625" style="161"/>
  </cols>
  <sheetData>
    <row r="1" spans="1:56" x14ac:dyDescent="0.25">
      <c r="A1" s="158" t="s">
        <v>129</v>
      </c>
    </row>
    <row r="2" spans="1:56" x14ac:dyDescent="0.25">
      <c r="A2" s="162" t="s">
        <v>0</v>
      </c>
      <c r="I2" s="160"/>
    </row>
    <row r="3" spans="1:56" ht="20.25" customHeight="1" x14ac:dyDescent="0.3">
      <c r="A3" s="464" t="s">
        <v>231</v>
      </c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464"/>
      <c r="S3" s="464"/>
      <c r="T3" s="464"/>
      <c r="U3" s="464"/>
      <c r="V3" s="464"/>
      <c r="W3" s="464"/>
      <c r="X3" s="464"/>
      <c r="Y3" s="464"/>
      <c r="Z3" s="464"/>
      <c r="AA3" s="464"/>
      <c r="AB3" s="464"/>
      <c r="AC3" s="464"/>
      <c r="AD3" s="464"/>
    </row>
    <row r="4" spans="1:56" ht="14.25" customHeight="1" x14ac:dyDescent="0.25">
      <c r="O4" s="548" t="s">
        <v>230</v>
      </c>
      <c r="P4" s="548"/>
      <c r="Q4" s="548"/>
      <c r="R4" s="548"/>
      <c r="S4" s="548"/>
      <c r="T4" s="548"/>
      <c r="U4" s="548"/>
      <c r="V4" s="548"/>
      <c r="W4" s="548"/>
      <c r="X4" s="548"/>
      <c r="Y4" s="548"/>
      <c r="Z4" s="548"/>
      <c r="AA4" s="548"/>
      <c r="AB4" s="548"/>
      <c r="AC4" s="548"/>
      <c r="AD4" s="548"/>
    </row>
    <row r="5" spans="1:56" ht="6.75" customHeight="1" x14ac:dyDescent="0.25"/>
    <row r="6" spans="1:56" ht="16.5" customHeight="1" x14ac:dyDescent="0.25">
      <c r="A6" s="491" t="s">
        <v>116</v>
      </c>
      <c r="B6" s="491" t="s">
        <v>25</v>
      </c>
      <c r="C6" s="480" t="s">
        <v>1</v>
      </c>
      <c r="D6" s="481"/>
      <c r="E6" s="480" t="s">
        <v>2</v>
      </c>
      <c r="F6" s="481"/>
      <c r="G6" s="480" t="s">
        <v>3</v>
      </c>
      <c r="H6" s="481"/>
      <c r="I6" s="480" t="s">
        <v>4</v>
      </c>
      <c r="J6" s="481"/>
      <c r="K6" s="480" t="s">
        <v>5</v>
      </c>
      <c r="L6" s="481"/>
      <c r="M6" s="480" t="s">
        <v>6</v>
      </c>
      <c r="N6" s="481"/>
      <c r="O6" s="480" t="s">
        <v>146</v>
      </c>
      <c r="P6" s="481"/>
      <c r="Q6" s="480" t="s">
        <v>7</v>
      </c>
      <c r="R6" s="481"/>
      <c r="S6" s="480" t="s">
        <v>8</v>
      </c>
      <c r="T6" s="481"/>
      <c r="U6" s="482" t="s">
        <v>115</v>
      </c>
      <c r="V6" s="483"/>
      <c r="W6" s="483"/>
      <c r="X6" s="483"/>
      <c r="Y6" s="483"/>
      <c r="Z6" s="483"/>
      <c r="AA6" s="483"/>
      <c r="AB6" s="483"/>
      <c r="AC6" s="484"/>
      <c r="AD6" s="475" t="s">
        <v>10</v>
      </c>
      <c r="AE6" s="163"/>
      <c r="AF6" s="164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</row>
    <row r="7" spans="1:56" ht="12" customHeight="1" x14ac:dyDescent="0.25">
      <c r="A7" s="492"/>
      <c r="B7" s="492"/>
      <c r="C7" s="478" t="s">
        <v>189</v>
      </c>
      <c r="D7" s="479"/>
      <c r="E7" s="478" t="s">
        <v>190</v>
      </c>
      <c r="F7" s="479"/>
      <c r="G7" s="478" t="s">
        <v>131</v>
      </c>
      <c r="H7" s="479"/>
      <c r="I7" s="478" t="s">
        <v>132</v>
      </c>
      <c r="J7" s="479"/>
      <c r="K7" s="478" t="s">
        <v>191</v>
      </c>
      <c r="L7" s="479"/>
      <c r="M7" s="478" t="s">
        <v>191</v>
      </c>
      <c r="N7" s="479"/>
      <c r="O7" s="478" t="s">
        <v>192</v>
      </c>
      <c r="P7" s="479"/>
      <c r="Q7" s="478" t="s">
        <v>123</v>
      </c>
      <c r="R7" s="479"/>
      <c r="S7" s="478" t="s">
        <v>133</v>
      </c>
      <c r="T7" s="479"/>
      <c r="U7" s="485"/>
      <c r="V7" s="486"/>
      <c r="W7" s="486"/>
      <c r="X7" s="486"/>
      <c r="Y7" s="486"/>
      <c r="Z7" s="486"/>
      <c r="AA7" s="486"/>
      <c r="AB7" s="486"/>
      <c r="AC7" s="487"/>
      <c r="AD7" s="476"/>
      <c r="AE7" s="163"/>
      <c r="AF7" s="164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3"/>
    </row>
    <row r="8" spans="1:56" ht="13.5" customHeight="1" thickBot="1" x14ac:dyDescent="0.3">
      <c r="A8" s="492"/>
      <c r="B8" s="492"/>
      <c r="C8" s="468" t="s">
        <v>148</v>
      </c>
      <c r="D8" s="469"/>
      <c r="E8" s="468" t="s">
        <v>147</v>
      </c>
      <c r="F8" s="469"/>
      <c r="G8" s="468" t="s">
        <v>124</v>
      </c>
      <c r="H8" s="469"/>
      <c r="I8" s="468" t="s">
        <v>13</v>
      </c>
      <c r="J8" s="469"/>
      <c r="K8" s="468" t="s">
        <v>138</v>
      </c>
      <c r="L8" s="469"/>
      <c r="M8" s="468" t="s">
        <v>139</v>
      </c>
      <c r="N8" s="469"/>
      <c r="O8" s="468" t="s">
        <v>149</v>
      </c>
      <c r="P8" s="469"/>
      <c r="Q8" s="468" t="s">
        <v>12</v>
      </c>
      <c r="R8" s="469"/>
      <c r="S8" s="468" t="s">
        <v>150</v>
      </c>
      <c r="T8" s="469"/>
      <c r="U8" s="488"/>
      <c r="V8" s="489"/>
      <c r="W8" s="489"/>
      <c r="X8" s="489"/>
      <c r="Y8" s="489"/>
      <c r="Z8" s="489"/>
      <c r="AA8" s="489"/>
      <c r="AB8" s="489"/>
      <c r="AC8" s="490"/>
      <c r="AD8" s="476"/>
      <c r="AE8" s="165"/>
      <c r="AF8" s="166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</row>
    <row r="9" spans="1:56" ht="13.5" customHeight="1" thickBot="1" x14ac:dyDescent="0.3">
      <c r="A9" s="493"/>
      <c r="B9" s="493"/>
      <c r="C9" s="56" t="s">
        <v>14</v>
      </c>
      <c r="D9" s="57" t="s">
        <v>15</v>
      </c>
      <c r="E9" s="56" t="s">
        <v>14</v>
      </c>
      <c r="F9" s="57" t="s">
        <v>15</v>
      </c>
      <c r="G9" s="56" t="s">
        <v>14</v>
      </c>
      <c r="H9" s="57" t="s">
        <v>15</v>
      </c>
      <c r="I9" s="56" t="s">
        <v>14</v>
      </c>
      <c r="J9" s="57" t="s">
        <v>15</v>
      </c>
      <c r="K9" s="56" t="s">
        <v>14</v>
      </c>
      <c r="L9" s="57" t="s">
        <v>15</v>
      </c>
      <c r="M9" s="56" t="s">
        <v>14</v>
      </c>
      <c r="N9" s="57" t="s">
        <v>15</v>
      </c>
      <c r="O9" s="56" t="s">
        <v>14</v>
      </c>
      <c r="P9" s="57" t="s">
        <v>15</v>
      </c>
      <c r="Q9" s="56" t="s">
        <v>14</v>
      </c>
      <c r="R9" s="57" t="s">
        <v>15</v>
      </c>
      <c r="S9" s="135" t="s">
        <v>14</v>
      </c>
      <c r="T9" s="134" t="s">
        <v>15</v>
      </c>
      <c r="U9" s="246" t="s">
        <v>16</v>
      </c>
      <c r="V9" s="246" t="s">
        <v>17</v>
      </c>
      <c r="W9" s="246" t="s">
        <v>18</v>
      </c>
      <c r="X9" s="246" t="s">
        <v>19</v>
      </c>
      <c r="Y9" s="246" t="s">
        <v>20</v>
      </c>
      <c r="Z9" s="246" t="s">
        <v>21</v>
      </c>
      <c r="AA9" s="246" t="s">
        <v>199</v>
      </c>
      <c r="AB9" s="246" t="s">
        <v>22</v>
      </c>
      <c r="AC9" s="246" t="s">
        <v>23</v>
      </c>
      <c r="AD9" s="477"/>
      <c r="AE9" s="165" t="s">
        <v>24</v>
      </c>
      <c r="AF9" s="415" t="s">
        <v>25</v>
      </c>
      <c r="AG9" s="316" t="s">
        <v>26</v>
      </c>
      <c r="AH9" s="317" t="s">
        <v>27</v>
      </c>
      <c r="AI9" s="318" t="s">
        <v>130</v>
      </c>
      <c r="AJ9" s="317" t="s">
        <v>28</v>
      </c>
      <c r="AK9" s="318" t="s">
        <v>29</v>
      </c>
      <c r="AL9" s="317" t="s">
        <v>30</v>
      </c>
      <c r="AM9" s="318" t="s">
        <v>36</v>
      </c>
      <c r="AN9" s="317" t="s">
        <v>221</v>
      </c>
      <c r="AO9" s="317" t="s">
        <v>137</v>
      </c>
      <c r="AP9" s="318" t="s">
        <v>151</v>
      </c>
      <c r="AQ9" s="319" t="s">
        <v>125</v>
      </c>
      <c r="AR9" s="316" t="s">
        <v>140</v>
      </c>
      <c r="AS9" s="317" t="s">
        <v>31</v>
      </c>
      <c r="AT9" s="318" t="s">
        <v>32</v>
      </c>
      <c r="AU9" s="317" t="s">
        <v>33</v>
      </c>
      <c r="AV9" s="318" t="s">
        <v>34</v>
      </c>
      <c r="AW9" s="317" t="s">
        <v>35</v>
      </c>
      <c r="AX9" s="317" t="s">
        <v>145</v>
      </c>
      <c r="AY9" s="317" t="s">
        <v>134</v>
      </c>
      <c r="AZ9" s="319" t="s">
        <v>152</v>
      </c>
      <c r="BA9" s="320" t="s">
        <v>179</v>
      </c>
      <c r="BB9" s="317" t="s">
        <v>209</v>
      </c>
      <c r="BC9" s="319" t="s">
        <v>223</v>
      </c>
      <c r="BD9" s="319" t="s">
        <v>222</v>
      </c>
    </row>
    <row r="10" spans="1:56" ht="12" customHeight="1" x14ac:dyDescent="0.25">
      <c r="A10" s="183"/>
      <c r="B10" s="191">
        <v>1</v>
      </c>
      <c r="C10" s="296" t="s">
        <v>41</v>
      </c>
      <c r="D10" s="297" t="s">
        <v>28</v>
      </c>
      <c r="E10" s="296" t="s">
        <v>41</v>
      </c>
      <c r="F10" s="297" t="s">
        <v>140</v>
      </c>
      <c r="G10" s="58" t="s">
        <v>158</v>
      </c>
      <c r="H10" s="297" t="s">
        <v>34</v>
      </c>
      <c r="I10" s="298" t="s">
        <v>182</v>
      </c>
      <c r="J10" s="299" t="s">
        <v>209</v>
      </c>
      <c r="K10" s="426" t="s">
        <v>181</v>
      </c>
      <c r="L10" s="427" t="s">
        <v>229</v>
      </c>
      <c r="M10" s="296" t="s">
        <v>40</v>
      </c>
      <c r="N10" s="297" t="s">
        <v>26</v>
      </c>
      <c r="O10" s="300" t="s">
        <v>158</v>
      </c>
      <c r="P10" s="301" t="s">
        <v>33</v>
      </c>
      <c r="Q10" s="307" t="s">
        <v>43</v>
      </c>
      <c r="R10" s="297" t="s">
        <v>32</v>
      </c>
      <c r="S10" s="306" t="s">
        <v>41</v>
      </c>
      <c r="T10" s="300" t="s">
        <v>31</v>
      </c>
      <c r="U10" s="248" t="str">
        <f t="shared" ref="U10:U14" si="0">IF(AND(D10&lt;&gt;F10,D10&lt;&gt;H10,E10&lt;&gt;J10,D10&lt;&gt;L10,D10&lt;&gt;N10,D10&lt;&gt;R10,D10&lt;&gt;T10),"","S")</f>
        <v/>
      </c>
      <c r="V10" s="259" t="e">
        <f>IF(AND(F10&lt;&gt;D10,F10&lt;&gt;H10,F10&lt;&gt;J10,F10&lt;&gt;L10,F10&lt;&gt;N10,F10&lt;&gt;#REF!,F10&lt;&gt;T10),"","S")</f>
        <v>#REF!</v>
      </c>
      <c r="W10" s="259" t="e">
        <f>IF(AND(H10&lt;&gt;D10,H10&lt;&gt;F10,H10&lt;&gt;J10,H10&lt;&gt;L10,H10&lt;&gt;N10,H10&lt;&gt;#REF!,H10&lt;&gt;T10),"","S")</f>
        <v>#REF!</v>
      </c>
      <c r="X10" s="259" t="e">
        <f>IF(AND(J10&lt;&gt;D10,J10&lt;&gt;F10,J10&lt;&gt;H10,J10&lt;&gt;L10,J10&lt;&gt;N10,J10&lt;&gt;#REF!,J10&lt;&gt;T10),"","S")</f>
        <v>#REF!</v>
      </c>
      <c r="Y10" s="259" t="e">
        <f>IF(AND(L10&lt;&gt;D10,L10&lt;&gt;F10,L10&lt;&gt;H10,L10&lt;&gt;J10,L10&lt;&gt;N10,L10&lt;&gt;#REF!,L10&lt;&gt;T10),"","S")</f>
        <v>#REF!</v>
      </c>
      <c r="Z10" s="259" t="e">
        <f>IF(AND(N10&lt;&gt;D10,N10&lt;&gt;F10,N10&lt;&gt;H10,N10&lt;&gt;J10,N10&lt;&gt;L10,N10&lt;&gt;#REF!,N10&lt;&gt;T10),"","S")</f>
        <v>#REF!</v>
      </c>
      <c r="AA10" s="259" t="e">
        <f>IF(AND(P10&lt;&gt;E10,P10&lt;&gt;G10,P10&lt;&gt;I10,P10&lt;&gt;K10,P10&lt;&gt;M10,P10&lt;&gt;#REF!,P10&lt;&gt;U10),"","S")</f>
        <v>#REF!</v>
      </c>
      <c r="AB10" s="259" t="e">
        <f>IF(AND(#REF!&lt;&gt;D10,#REF!&lt;&gt;F10,#REF!&lt;&gt;H10,#REF!&lt;&gt;J10,#REF!&lt;&gt;L10,#REF!&lt;&gt;N10,#REF!&lt;&gt;T10),"","S")</f>
        <v>#REF!</v>
      </c>
      <c r="AC10" s="265" t="e">
        <f>IF(AND(T10&lt;&gt;D10,T10&lt;&gt;F10,T10&lt;&gt;H10,T10&lt;&gt;J10,T10&lt;&gt;L10,T10&lt;&gt;N10,T10&lt;&gt;#REF!),"","S")</f>
        <v>#REF!</v>
      </c>
      <c r="AD10" s="65"/>
      <c r="AE10" s="254"/>
      <c r="AF10" s="170">
        <v>1</v>
      </c>
      <c r="AG10" s="288" t="str">
        <f t="shared" ref="AG10:AG14" si="1">IF($D10="T.Trang",$C10&amp;" (6A)",IF($F10="T.Trang",$E10&amp;" (6B)",IF($H10="T.Trang",$G10&amp;" (7A)",IF($J10="T.Trang",$I10&amp;" (7B)",""))))&amp;IF($L10="T.Trang",$K10&amp;" (8A)",IF($N10="T.Trang",$M10&amp;" (8B)",IF($P10="T.Trang",$O10&amp;" (8C)",IF($R10="T.Trang",$Q10&amp;" (9A)",IF($T10="T.Trang",$S10&amp;" (9B)","")))))</f>
        <v>T (8B)</v>
      </c>
      <c r="AH10" s="171" t="str">
        <f t="shared" ref="AH10:AH14" si="2">IF($D10="Thắng",$C10&amp;" (6A)",IF($F10="Thắng",$E10&amp;" (6B)",IF($H10="Thắng",$G10&amp;" (7A)",IF($J10="Thắng",$I10&amp;" (7B)",""))))&amp;IF($L10="Thắng",$K10&amp;" (8A)",IF($N10="Thắng",$M10&amp;" (8B)",IF($P10="Thắng",$O10&amp;" (8C)",IF($R10="Thắng",$Q10&amp;" (9A)",IF($T10="Thắng",$S10&amp;" (9B)","")))))</f>
        <v/>
      </c>
      <c r="AI10" s="171" t="str">
        <f t="shared" ref="AI10:AI14" si="3">IF($D10="Khang",$C10&amp;" (6A)",IF($F10="Khang",$E10&amp;" (6B)",IF($H10="Khang",$G10&amp;" (7A)",IF($J10="Khang",$I10&amp;" (7B)",""))))&amp;IF($L10="Khang",$K10&amp;" (8A)",IF($N10="Khang",$M10&amp;" (8B)",IF($P10="Khang",$O10&amp;" (8C)",IF($R10="Khang",$Q10&amp;" (9A)",IF($T10="Khang",$S10&amp;" (9B)","")))))</f>
        <v/>
      </c>
      <c r="AJ10" s="171" t="str">
        <f t="shared" ref="AJ10:AJ14" si="4">IF($D10="K.Trang",$C10&amp;" (6A)",IF($F10="K.Trang",$E10&amp;" (6B)",IF($H10="K.Trang",$G10&amp;" (7A)",IF($J10="K.Trang",$I10&amp;" (7B)",""))))&amp;IF($L10="K.Trang",$K10&amp;" (8A)",IF($N10="K.Trang",$M10&amp;" (8B)",IF($P10="K.Trang",$O10&amp;" (8C)",IF($R10="K.Trang",$Q10&amp;" (9A)",IF($T10="K.Trang",$S10&amp;" (9B)","")))))</f>
        <v>V (6A)</v>
      </c>
      <c r="AK10" s="171" t="str">
        <f t="shared" ref="AK10:AK14" si="5">IF($D10="Khai",$C10&amp;" (6A)",IF($F10="Khai",$E10&amp;" (6B)",IF($H10="Khai",$G10&amp;" (7A)",IF($J10="Khai",$I10&amp;" (7B)",""))))&amp;IF($L10="Khai",$K10&amp;" (8A)",IF($N10="Khai",$M10&amp;" (8B)",IF($P10="Khai",$O10&amp;" (8C)",IF($R10="Khai",$Q10&amp;" (9A)",IF($T10="Khai",$S10&amp;" (9B)","")))))</f>
        <v/>
      </c>
      <c r="AL10" s="171" t="str">
        <f t="shared" ref="AL10:AL14" si="6">IF($D10="Hoàng",$C10&amp;" (6A)",IF($F10="Hoàng",$E10&amp;" (6B)",IF($H10="Hoàng",$G10&amp;" (7A)",IF($J10="Hoàng",$I10&amp;" (7B)",""))))&amp;IF($L10="Hoàng",$K10&amp;" (8A)",IF($N10="Hoàng",$M10&amp;" (8B)",IF($P10="Hoàng",$O10&amp;" (8C)",IF($R10="Hoàng",$Q10&amp;" (9A)",IF($T10="Hoàng",$S10&amp;" (9B)","")))))</f>
        <v/>
      </c>
      <c r="AM10" s="171" t="str">
        <f t="shared" ref="AM10:AM14" si="7">IF($D10="Vũ",$C10&amp;" (6A)",IF($F10="Vũ",$E10&amp;" (6B)",IF($H10="Vũ",$G10&amp;" (7A)",IF($J10="Vũ",$I10&amp;" (7B)",""))))&amp;IF($L10="Vũ",$K10&amp;" (8A)",IF($N10="Vũ",$M10&amp;" (8B)",IF($P10="Vũ",$O10&amp;" (8C)",IF($R10="Vũ",$Q10&amp;" (9A)",IF($T10="Vũ",$S10&amp;" (9B)","")))))</f>
        <v/>
      </c>
      <c r="AN10" s="171" t="str">
        <f t="shared" ref="AN10:AN14" si="8">IF($D10="Linh",$C10&amp;" (6A)",IF($F10="Linh",$E10&amp;" (6B)",IF($H10="Linh",$G10&amp;" (7A)",IF($J10="Linh",$I10&amp;" (7B)",""))))&amp;IF($L10="Linh",$K10&amp;" (8A)",IF($N10="Linh",$M10&amp;" (8B)",IF($P10="Linh",$O10&amp;" (8C)",IF($R10="Linh",$Q10&amp;" (9A)",IF($T10="Linh",$S10&amp;" (9B)","")))))</f>
        <v/>
      </c>
      <c r="AO10" s="171" t="str">
        <f t="shared" ref="AO10:AO14" si="9">IF($D10="Tùng",$C10&amp;" (6A)",IF($F10="Tùng",$E10&amp;" (6B)",IF($H10="Tùng",$G10&amp;" (7A)",IF($J10="Tùng",$I10&amp;" (7B)",""))))&amp;IF($L10="Tùng",$K10&amp;" (8A)",IF($N10="Tùng",$M10&amp;" (8B)",IF($P10="Tùng",$O10&amp;" (8C)",IF($R10="Tùng",$Q10&amp;" (9A)",IF($T10="Tùng",$S10&amp;" (9B)","")))))</f>
        <v/>
      </c>
      <c r="AP10" s="171" t="str">
        <f t="shared" ref="AP10:AP14" si="10">IF($D10="Lan",$C10&amp;" (6A)",IF($F10="Lan",$E10&amp;" (6B)",IF($H10="Lan",$G10&amp;" (7A)",IF($J10="Lan",$I10&amp;" (7B)",""))))&amp;IF($L10="Lan",$K10&amp;" (8A)",IF($N10="Lan",$M10&amp;" (8B)",IF($P10="Lan",$O10&amp;" (8C)",IF($R10="Lan",$Q10&amp;" (9A)",IF($T10="Lan",$S10&amp;" (9B)","")))))</f>
        <v/>
      </c>
      <c r="AQ10" s="172" t="str">
        <f t="shared" ref="AQ10:AQ14" si="11">IF($D10="Giang",$C10&amp;" (6A)",IF($F10="Giang",$E10&amp;" (6B)",IF($H10="Giang",$G10&amp;" (7A)",IF($J10="Giang",$I10&amp;" (7B)",""))))&amp;IF($L10="Giang",$K10&amp;" (8A)",IF($N10="Giang",$M10&amp;" (8B)",IF($P10="Giang",$O10&amp;" (8C)",IF($R10="Giang",$Q10&amp;" (9A)",IF($T10="Giang",$S10&amp;" (9B)","")))))</f>
        <v/>
      </c>
      <c r="AR10" s="288" t="str">
        <f t="shared" ref="AR10:AR14" si="12">IF($D10="Bình",$C10&amp;" (6A)",IF($F10="Bình",$E10&amp;" (6B)",IF($H10="Bình",$G10&amp;" (7A)",IF($J10="Bình",$I10&amp;" (7B)",""))))&amp;IF($L10="Bình",$K10&amp;" (8A)",IF($N10="Bình",$M10&amp;" (8B)",IF($P10="Bình",$O10&amp;" (8C)",IF($R10="Bình",$Q10&amp;" (9A)",IF($T10="Bình",$S10&amp;" (9B)","")))))</f>
        <v>V (6B)</v>
      </c>
      <c r="AS10" s="171" t="str">
        <f t="shared" ref="AS10:AS14" si="13">IF($D10="Thu",$C10&amp;" (6A)",IF($F10="Thu",$E10&amp;" (6B)",IF($H10="Thu",$G10&amp;" (7A)",IF($J10="Thu",$I10&amp;" (7B)",""))))&amp;IF($L10="Thu",$K10&amp;" (8A)",IF($N10="Thu",$M10&amp;" (8B)",IF($P10="Thu",$O10&amp;" (8C)",IF($R10="Thu",$Q10&amp;" (9A)",IF($T10="Thu",$S10&amp;" (9B)","")))))</f>
        <v>V (9B)</v>
      </c>
      <c r="AT10" s="171" t="str">
        <f t="shared" ref="AT10:AT14" si="14">IF($D10="Đính",$C10&amp;" (6A)",IF($F10="Đính",$E10&amp;" (6B)",IF($H10="Đính",$G10&amp;" (7A)",IF($J10="Đính",$I10&amp;" (7B)",""))))&amp;IF($L10="Đính",$K10&amp;" (8A)",IF($N10="Đính",$M10&amp;" (8B)",IF($P10="Đính",$O10&amp;" (8C)",IF($R10="Đính",$Q10&amp;" (9A)",IF($T10="Đính",$S10&amp;" (9B)","")))))</f>
        <v>TD (9A)</v>
      </c>
      <c r="AU10" s="171" t="str">
        <f t="shared" ref="AU10:AU14" si="15">IF($D10="Vinh",$C10&amp;" (6A)",IF($F10="Vinh",$E10&amp;" (6B)",IF($H10="Vinh",$G10&amp;" (7A)",IF($J10="Vinh",$I10&amp;" (7B)",""))))&amp;IF($L10="Vinh",$K10&amp;" (8A)",IF($N10="Vinh",$M10&amp;" (8B)",IF($P10="Vinh",$O10&amp;" (8C)",IF($R10="Vinh",$Q10&amp;" (9A)",IF($T10="Vinh",$S10&amp;" (9B)","")))))</f>
        <v>A (8C)</v>
      </c>
      <c r="AV10" s="171" t="str">
        <f t="shared" ref="AV10:AV14" si="16">IF($D10="Dương",$C10&amp;" (6A)",IF($F10="Dương",$E10&amp;" (6B)",IF($H10="Dương",$G10&amp;" (7A)",IF($J10="Dương",$I10&amp;" (7B)",""))))&amp;IF($L10="Dương",$K10&amp;" (8A)",IF($N10="Dương",$M10&amp;" (8B)",IF($P10="Dương",$O10&amp;" (8C)",IF($R10="Dương",$Q10&amp;" (9A)",IF($T10="Dương",$S10&amp;" (9B)","")))))</f>
        <v>A (7A)</v>
      </c>
      <c r="AW10" s="171" t="str">
        <f t="shared" ref="AW10:AW14" si="17">IF($D10="Bích",$C10&amp;" (6A)",IF($F10="Bích",$E10&amp;" (6B)",IF($H10="Bích",$G10&amp;" (7A)",IF($J10="Bích",$I10&amp;" (7B)",""))))&amp;IF($L10="Bích",$K10&amp;" (8A)",IF($N10="Bích",$M10&amp;" (8B)",IF($P10="Bích",$O10&amp;" (8C)",IF($R10="Bích",$Q10&amp;" (9A)",IF($T10="Bích",$S10&amp;" (9B)","")))))</f>
        <v/>
      </c>
      <c r="AX10" s="171" t="str">
        <f t="shared" ref="AX10:AX14" si="18">IF($D10="Hà",$C10&amp;" (6A)",IF($F10="Hà",$E10&amp;" (6B)",IF($H10="Hà",$G10&amp;" (7A)",IF($J10="Hà",$I10&amp;" (7B)",""))))&amp;IF($L10="Hà",$K10&amp;" (8A)",IF($N10="Hà",$M10&amp;" (8B)",IF($P10="Hà",$O10&amp;" (8C)",IF($R10="Hà",$Q10&amp;" (9A)",IF($T10="Hà",$S10&amp;" (9B)","")))))</f>
        <v/>
      </c>
      <c r="AY10" s="172" t="str">
        <f t="shared" ref="AY10:AY14" si="19">IF($D10="Doanh",$C10&amp;" (6A)",IF($F10="Doanh",$E10&amp;" (6B)",IF($H10="Doanh",$G10&amp;" (7A)",IF($J10="Doanh",$I10&amp;" (7B)",""))))&amp;IF($L10="Doanh",$K10&amp;" (8A)",IF($N10="Doanh",$M10&amp;" (8B)",IF($P10="Doanh",$O10&amp;" (8C)",IF($R10="Doanh",$Q10&amp;" (9A)",IF($T10="Doanh",$S10&amp;" (9B)","")))))</f>
        <v/>
      </c>
      <c r="AZ10" s="288" t="str">
        <f t="shared" ref="AZ10:AZ14" si="20">IF($D10="Oanh",$C10&amp;" (6A)",IF($F10="Oanh",$E10&amp;" (6B)",IF($H10="Oanh",$G10&amp;" (7A)",IF($J10="Oanh",$I10&amp;" (7B)",""))))&amp;IF($L10="Oanh",$K10&amp;" (8A)",IF($N10="Oanh",$M10&amp;" (8B)",IF($P10="Oanh",$O10&amp;" (8C)",IF($R10="Oanh",$Q10&amp;" (9A)",IF($T10="Oanh",$S10&amp;" (9B)","")))))</f>
        <v/>
      </c>
      <c r="BA10" s="171" t="str">
        <f t="shared" ref="BA10:BA14" si="21">IF($D10="Thủy",$C10&amp;" (6A)",IF($F10="Thủy",$E10&amp;" (6B)",IF($H10="Thủy",$G10&amp;" (7A)",IF($J10="Thủy",$I10&amp;" (7B)",""))))&amp;IF($L10="Thủy",$K10&amp;" (8A)",IF($N10="Thủy",$M10&amp;" (8B)",IF($P10="Thủy",$O10&amp;" (8C)",IF($R10="Thủy",$Q10&amp;" (9A)",IF($T10="Thủy",$S10&amp;" (9B)","")))))</f>
        <v/>
      </c>
      <c r="BB10" s="171" t="str">
        <f t="shared" ref="BB10:BB14" si="22">IF($D10="V.Anh",$C10&amp;" (6A)",IF($F10="V.Anh",$E10&amp;" (6B)",IF($H10="V.Anh",$G10&amp;" (7A)",IF($J10="V.Anh",$I10&amp;" (7B)",""))))&amp;IF($L10="V.Anh",$K10&amp;" (8A)",IF($N10="V.Anh",$M10&amp;" (8B)",IF($P10="V.Anh",$O10&amp;" (8C)",IF($R10="V.Anh",$Q10&amp;" (9A)",IF($T10="V.Anh",$S10&amp;" (9B)","")))))</f>
        <v>SV (7B)</v>
      </c>
      <c r="BC10" s="172" t="str">
        <f t="shared" ref="BC10:BC14" si="23">IF($D10="M.Lan",$C10&amp;" (6A)",IF($F10="M.Lan",$E10&amp;" (6B)",IF($H10="M.Lan",$G10&amp;" (7A)",IF($J10="M.Lan",$I10&amp;" (7B)",""))))&amp;IF($L10="M.Lan",$K10&amp;" (8A)",IF($N10="M.Lan",$M10&amp;" (8B)",IF($P10="M.Lan",$O10&amp;" (8C)",IF($R10="M.Lan",$Q10&amp;" (9A)",IF($T10="M.Lan",$S10&amp;" (9B)","")))))</f>
        <v/>
      </c>
      <c r="BD10" s="172" t="str">
        <f t="shared" ref="BD10:BD14" si="24">IF($D10="T.Hà",$C10&amp;" (6A)",IF($F10="T.Hà",$E10&amp;" (6B)",IF($H10="T.Hà",$G10&amp;" (7A)",IF($J10="T.Hà",$I10&amp;" (7B)",""))))&amp;IF($L10="T.Hà",$K10&amp;" (8A)",IF($N10="T.Hà",$M10&amp;" (8B)",IF($P10="T.Hà",$O10&amp;" (8C)",IF($R10="T.Hà",$Q10&amp;" (9A)",IF($T10="T.Hà",$S10&amp;" (9B)","")))))</f>
        <v/>
      </c>
    </row>
    <row r="11" spans="1:56" ht="12" customHeight="1" x14ac:dyDescent="0.25">
      <c r="A11" s="414"/>
      <c r="B11" s="167">
        <v>2</v>
      </c>
      <c r="C11" s="58" t="s">
        <v>41</v>
      </c>
      <c r="D11" s="61" t="s">
        <v>28</v>
      </c>
      <c r="E11" s="58" t="s">
        <v>41</v>
      </c>
      <c r="F11" s="61" t="s">
        <v>140</v>
      </c>
      <c r="G11" s="58" t="s">
        <v>182</v>
      </c>
      <c r="H11" s="59" t="s">
        <v>209</v>
      </c>
      <c r="I11" s="58" t="s">
        <v>40</v>
      </c>
      <c r="J11" s="59" t="s">
        <v>27</v>
      </c>
      <c r="K11" s="58" t="s">
        <v>43</v>
      </c>
      <c r="L11" s="59" t="s">
        <v>32</v>
      </c>
      <c r="M11" s="58" t="s">
        <v>40</v>
      </c>
      <c r="N11" s="61" t="s">
        <v>26</v>
      </c>
      <c r="O11" s="428" t="s">
        <v>181</v>
      </c>
      <c r="P11" s="429" t="s">
        <v>228</v>
      </c>
      <c r="Q11" s="420" t="s">
        <v>210</v>
      </c>
      <c r="R11" s="420" t="s">
        <v>225</v>
      </c>
      <c r="S11" s="58" t="s">
        <v>158</v>
      </c>
      <c r="T11" s="61" t="s">
        <v>34</v>
      </c>
      <c r="U11" s="248" t="str">
        <f t="shared" si="0"/>
        <v/>
      </c>
      <c r="V11" s="249" t="str">
        <f>IF(AND(F11&lt;&gt;D11,F11&lt;&gt;H11,F11&lt;&gt;J11,F11&lt;&gt;L11,F11&lt;&gt;N11,F11&lt;&gt;R12,F11&lt;&gt;T11),"","S")</f>
        <v/>
      </c>
      <c r="W11" s="249" t="str">
        <f>IF(AND(H11&lt;&gt;D11,H11&lt;&gt;F11,H11&lt;&gt;J11,H11&lt;&gt;L11,H11&lt;&gt;N11,H11&lt;&gt;R12,H11&lt;&gt;T11),"","S")</f>
        <v/>
      </c>
      <c r="X11" s="249" t="str">
        <f>IF(AND(J11&lt;&gt;D11,J11&lt;&gt;F11,J11&lt;&gt;H11,J11&lt;&gt;L11,J11&lt;&gt;N11,J11&lt;&gt;R12,J11&lt;&gt;T11),"","S")</f>
        <v/>
      </c>
      <c r="Y11" s="249" t="str">
        <f>IF(AND(L11&lt;&gt;D11,L11&lt;&gt;F11,L11&lt;&gt;H11,L11&lt;&gt;J11,L11&lt;&gt;N11,L11&lt;&gt;R12,L11&lt;&gt;T11),"","S")</f>
        <v/>
      </c>
      <c r="Z11" s="249" t="str">
        <f>IF(AND(N11&lt;&gt;D11,N11&lt;&gt;F11,N11&lt;&gt;H11,N11&lt;&gt;J11,N11&lt;&gt;L11,N11&lt;&gt;R12,N11&lt;&gt;T11),"","S")</f>
        <v/>
      </c>
      <c r="AA11" s="249" t="str">
        <f>IF(AND(P11&lt;&gt;E11,P11&lt;&gt;G11,P11&lt;&gt;I11,P11&lt;&gt;K11,P11&lt;&gt;M11,P11&lt;&gt;S12,P11&lt;&gt;U11),"","S")</f>
        <v/>
      </c>
      <c r="AB11" s="249" t="str">
        <f>IF(AND(R12&lt;&gt;D11,R12&lt;&gt;F11,R12&lt;&gt;H11,R12&lt;&gt;J11,R12&lt;&gt;L11,R12&lt;&gt;N11,R12&lt;&gt;T11),"","S")</f>
        <v/>
      </c>
      <c r="AC11" s="266" t="str">
        <f>IF(AND(T11&lt;&gt;D11,T11&lt;&gt;F11,T11&lt;&gt;H11,T11&lt;&gt;J11,T11&lt;&gt;L11,T11&lt;&gt;N11,T11&lt;&gt;R12),"","S")</f>
        <v/>
      </c>
      <c r="AD11" s="60"/>
      <c r="AE11" s="203">
        <v>7</v>
      </c>
      <c r="AF11" s="174">
        <v>2</v>
      </c>
      <c r="AG11" s="175" t="str">
        <f t="shared" si="1"/>
        <v>T (8B)</v>
      </c>
      <c r="AH11" s="177" t="str">
        <f t="shared" si="2"/>
        <v>T (7B)</v>
      </c>
      <c r="AI11" s="177" t="str">
        <f t="shared" si="3"/>
        <v/>
      </c>
      <c r="AJ11" s="177" t="str">
        <f t="shared" si="4"/>
        <v>V (6A)</v>
      </c>
      <c r="AK11" s="177" t="str">
        <f t="shared" si="5"/>
        <v/>
      </c>
      <c r="AL11" s="177" t="str">
        <f t="shared" si="6"/>
        <v/>
      </c>
      <c r="AM11" s="177" t="str">
        <f t="shared" si="7"/>
        <v/>
      </c>
      <c r="AN11" s="177" t="str">
        <f t="shared" si="8"/>
        <v/>
      </c>
      <c r="AO11" s="177" t="str">
        <f t="shared" si="9"/>
        <v/>
      </c>
      <c r="AP11" s="177" t="str">
        <f t="shared" si="10"/>
        <v/>
      </c>
      <c r="AQ11" s="192" t="str">
        <f t="shared" si="11"/>
        <v/>
      </c>
      <c r="AR11" s="175" t="str">
        <f t="shared" si="12"/>
        <v>V (6B)</v>
      </c>
      <c r="AS11" s="177" t="str">
        <f t="shared" si="13"/>
        <v/>
      </c>
      <c r="AT11" s="177" t="str">
        <f t="shared" si="14"/>
        <v>TD (8A)</v>
      </c>
      <c r="AU11" s="177" t="str">
        <f t="shared" si="15"/>
        <v/>
      </c>
      <c r="AV11" s="177" t="str">
        <f t="shared" si="16"/>
        <v>A (9B)</v>
      </c>
      <c r="AW11" s="177" t="str">
        <f t="shared" si="17"/>
        <v/>
      </c>
      <c r="AX11" s="177" t="str">
        <f t="shared" si="18"/>
        <v/>
      </c>
      <c r="AY11" s="192" t="str">
        <f t="shared" si="19"/>
        <v/>
      </c>
      <c r="AZ11" s="175" t="str">
        <f t="shared" si="20"/>
        <v/>
      </c>
      <c r="BA11" s="177" t="str">
        <f t="shared" si="21"/>
        <v/>
      </c>
      <c r="BB11" s="177" t="str">
        <f t="shared" si="22"/>
        <v>SV (7A)</v>
      </c>
      <c r="BC11" s="192" t="str">
        <f t="shared" si="23"/>
        <v/>
      </c>
      <c r="BD11" s="192" t="str">
        <f t="shared" si="24"/>
        <v/>
      </c>
    </row>
    <row r="12" spans="1:56" ht="12" customHeight="1" x14ac:dyDescent="0.25">
      <c r="A12" s="414" t="s">
        <v>122</v>
      </c>
      <c r="B12" s="167">
        <v>3</v>
      </c>
      <c r="C12" s="58" t="s">
        <v>158</v>
      </c>
      <c r="D12" s="61" t="s">
        <v>34</v>
      </c>
      <c r="E12" s="430" t="s">
        <v>182</v>
      </c>
      <c r="F12" s="431" t="s">
        <v>224</v>
      </c>
      <c r="G12" s="58" t="s">
        <v>43</v>
      </c>
      <c r="H12" s="59" t="s">
        <v>32</v>
      </c>
      <c r="I12" s="58" t="s">
        <v>39</v>
      </c>
      <c r="J12" s="59" t="s">
        <v>27</v>
      </c>
      <c r="K12" s="58" t="s">
        <v>40</v>
      </c>
      <c r="L12" s="59" t="s">
        <v>26</v>
      </c>
      <c r="M12" s="58" t="s">
        <v>158</v>
      </c>
      <c r="N12" s="61" t="s">
        <v>33</v>
      </c>
      <c r="O12" s="305" t="s">
        <v>41</v>
      </c>
      <c r="P12" s="302" t="s">
        <v>31</v>
      </c>
      <c r="Q12" s="61" t="s">
        <v>212</v>
      </c>
      <c r="R12" s="59" t="s">
        <v>130</v>
      </c>
      <c r="S12" s="423" t="s">
        <v>210</v>
      </c>
      <c r="T12" s="425" t="s">
        <v>225</v>
      </c>
      <c r="U12" s="248" t="str">
        <f t="shared" si="0"/>
        <v/>
      </c>
      <c r="V12" s="249" t="str">
        <f>IF(AND(F12&lt;&gt;D12,F12&lt;&gt;H12,F12&lt;&gt;J12,F12&lt;&gt;L12,F12&lt;&gt;N12,F12&lt;&gt;R13,F12&lt;&gt;T12),"","S")</f>
        <v/>
      </c>
      <c r="W12" s="249" t="str">
        <f>IF(AND(H12&lt;&gt;D12,H12&lt;&gt;F12,H12&lt;&gt;J12,H12&lt;&gt;L12,H12&lt;&gt;N12,H12&lt;&gt;R13,H12&lt;&gt;T12),"","S")</f>
        <v/>
      </c>
      <c r="X12" s="249" t="str">
        <f>IF(AND(J12&lt;&gt;D12,J12&lt;&gt;F12,J12&lt;&gt;H12,J12&lt;&gt;L12,J12&lt;&gt;N12,J12&lt;&gt;R13,J12&lt;&gt;T12),"","S")</f>
        <v/>
      </c>
      <c r="Y12" s="249" t="str">
        <f>IF(AND(L12&lt;&gt;D12,L12&lt;&gt;F12,L12&lt;&gt;H12,L12&lt;&gt;J12,L12&lt;&gt;N12,L12&lt;&gt;R12,L12&lt;&gt;T12),"","S")</f>
        <v/>
      </c>
      <c r="Z12" s="249" t="str">
        <f t="shared" ref="Z12:Z14" si="25">IF(AND(N12&lt;&gt;D12,N12&lt;&gt;F12,N12&lt;&gt;H12,N12&lt;&gt;J12,N12&lt;&gt;L12,N12&lt;&gt;R13,N12&lt;&gt;T12),"","S")</f>
        <v/>
      </c>
      <c r="AA12" s="249" t="str">
        <f>IF(AND(P12&lt;&gt;E12,P12&lt;&gt;G12,P12&lt;&gt;I12,P12&lt;&gt;K12,P12&lt;&gt;M12,P12&lt;&gt;S13,P12&lt;&gt;U12),"","S")</f>
        <v/>
      </c>
      <c r="AB12" s="249" t="str">
        <f>IF(AND(R13&lt;&gt;D12,R13&lt;&gt;F12,R13&lt;&gt;H12,R13&lt;&gt;J12,R13&lt;&gt;L13,R13&lt;&gt;N13,R13&lt;&gt;T13),"","S")</f>
        <v/>
      </c>
      <c r="AC12" s="266" t="str">
        <f t="shared" ref="AC12:AC14" si="26">IF(AND(T12&lt;&gt;D12,T12&lt;&gt;F12,T12&lt;&gt;H12,T12&lt;&gt;J12,T12&lt;&gt;L12,T12&lt;&gt;N12,T12&lt;&gt;R13),"","S")</f>
        <v/>
      </c>
      <c r="AD12" s="60" t="s">
        <v>125</v>
      </c>
      <c r="AE12" s="163"/>
      <c r="AF12" s="174">
        <v>3</v>
      </c>
      <c r="AG12" s="175" t="str">
        <f t="shared" si="1"/>
        <v>T (8A)</v>
      </c>
      <c r="AH12" s="177" t="str">
        <f t="shared" si="2"/>
        <v>L (7B)</v>
      </c>
      <c r="AI12" s="177" t="str">
        <f t="shared" si="3"/>
        <v>CN (9A)</v>
      </c>
      <c r="AJ12" s="177" t="str">
        <f t="shared" si="4"/>
        <v/>
      </c>
      <c r="AK12" s="177" t="str">
        <f t="shared" si="5"/>
        <v/>
      </c>
      <c r="AL12" s="177" t="str">
        <f t="shared" si="6"/>
        <v/>
      </c>
      <c r="AM12" s="177" t="str">
        <f t="shared" si="7"/>
        <v/>
      </c>
      <c r="AN12" s="177" t="str">
        <f t="shared" si="8"/>
        <v/>
      </c>
      <c r="AO12" s="177" t="str">
        <f t="shared" si="9"/>
        <v/>
      </c>
      <c r="AP12" s="177" t="str">
        <f t="shared" si="10"/>
        <v/>
      </c>
      <c r="AQ12" s="192" t="str">
        <f t="shared" si="11"/>
        <v/>
      </c>
      <c r="AR12" s="175" t="str">
        <f t="shared" si="12"/>
        <v/>
      </c>
      <c r="AS12" s="177" t="str">
        <f t="shared" si="13"/>
        <v>V (8C)</v>
      </c>
      <c r="AT12" s="177" t="str">
        <f t="shared" si="14"/>
        <v>TD (7A)</v>
      </c>
      <c r="AU12" s="177" t="str">
        <f t="shared" si="15"/>
        <v>A (8B)</v>
      </c>
      <c r="AV12" s="177" t="str">
        <f t="shared" si="16"/>
        <v>A (6A)</v>
      </c>
      <c r="AW12" s="177" t="str">
        <f t="shared" si="17"/>
        <v/>
      </c>
      <c r="AX12" s="177" t="str">
        <f t="shared" si="18"/>
        <v/>
      </c>
      <c r="AY12" s="192" t="str">
        <f t="shared" si="19"/>
        <v/>
      </c>
      <c r="AZ12" s="175" t="str">
        <f t="shared" si="20"/>
        <v/>
      </c>
      <c r="BA12" s="177" t="str">
        <f t="shared" si="21"/>
        <v/>
      </c>
      <c r="BB12" s="177" t="str">
        <f t="shared" si="22"/>
        <v/>
      </c>
      <c r="BC12" s="192" t="str">
        <f t="shared" si="23"/>
        <v/>
      </c>
      <c r="BD12" s="192" t="str">
        <f t="shared" si="24"/>
        <v/>
      </c>
    </row>
    <row r="13" spans="1:56" ht="11.25" customHeight="1" x14ac:dyDescent="0.25">
      <c r="A13" s="414"/>
      <c r="B13" s="167">
        <v>4</v>
      </c>
      <c r="C13" s="430" t="s">
        <v>182</v>
      </c>
      <c r="D13" s="431" t="s">
        <v>227</v>
      </c>
      <c r="E13" s="58" t="s">
        <v>158</v>
      </c>
      <c r="F13" s="61" t="s">
        <v>33</v>
      </c>
      <c r="G13" s="58" t="s">
        <v>40</v>
      </c>
      <c r="H13" s="61" t="s">
        <v>27</v>
      </c>
      <c r="I13" s="58" t="s">
        <v>43</v>
      </c>
      <c r="J13" s="59" t="s">
        <v>32</v>
      </c>
      <c r="K13" s="58" t="s">
        <v>41</v>
      </c>
      <c r="L13" s="59" t="s">
        <v>28</v>
      </c>
      <c r="M13" s="58" t="s">
        <v>41</v>
      </c>
      <c r="N13" s="59" t="s">
        <v>140</v>
      </c>
      <c r="O13" s="423" t="s">
        <v>210</v>
      </c>
      <c r="P13" s="424" t="s">
        <v>226</v>
      </c>
      <c r="Q13" s="61" t="s">
        <v>40</v>
      </c>
      <c r="R13" s="61" t="s">
        <v>26</v>
      </c>
      <c r="S13" s="58" t="s">
        <v>40</v>
      </c>
      <c r="T13" s="61" t="s">
        <v>130</v>
      </c>
      <c r="U13" s="248" t="str">
        <f t="shared" si="0"/>
        <v/>
      </c>
      <c r="V13" s="249" t="str">
        <f>IF(AND(F13&lt;&gt;D13,F13&lt;&gt;H13,F13&lt;&gt;J13,F13&lt;&gt;L13,F13&lt;&gt;N13,F13&lt;&gt;R14,F13&lt;&gt;T13),"","S")</f>
        <v/>
      </c>
      <c r="W13" s="249" t="str">
        <f>IF(AND(H13&lt;&gt;D13,H13&lt;&gt;F13,H13&lt;&gt;J13,H13&lt;&gt;L13,H13&lt;&gt;N13,H13&lt;&gt;R14,H13&lt;&gt;T13),"","S")</f>
        <v/>
      </c>
      <c r="X13" s="249" t="str">
        <f>IF(AND(J13&lt;&gt;D13,J13&lt;&gt;F13,J13&lt;&gt;H13,J13&lt;&gt;L13,J13&lt;&gt;N13,J13&lt;&gt;R14,J13&lt;&gt;T13),"","S")</f>
        <v/>
      </c>
      <c r="Y13" s="249" t="str">
        <f t="shared" ref="Y13:Y14" si="27">IF(AND(L13&lt;&gt;D13,L13&lt;&gt;F13,L13&lt;&gt;H13,L13&lt;&gt;J13,L13&lt;&gt;N13,L13&lt;&gt;R14,L13&lt;&gt;T13),"","S")</f>
        <v/>
      </c>
      <c r="Z13" s="249" t="str">
        <f t="shared" si="25"/>
        <v/>
      </c>
      <c r="AA13" s="249" t="str">
        <f>IF(AND(P13&lt;&gt;E13,P13&lt;&gt;G13,P13&lt;&gt;I13,P13&lt;&gt;K13,P13&lt;&gt;M13,P13&lt;&gt;S14,P13&lt;&gt;U13),"","S")</f>
        <v/>
      </c>
      <c r="AB13" s="249" t="str">
        <f t="shared" ref="AB13:AB14" si="28">IF(AND(R14&lt;&gt;D13,R14&lt;&gt;F13,R14&lt;&gt;H13,R14&lt;&gt;J13,R14&lt;&gt;L13,R14&lt;&gt;N13,R14&lt;&gt;T13),"","S")</f>
        <v/>
      </c>
      <c r="AC13" s="266" t="str">
        <f t="shared" si="26"/>
        <v/>
      </c>
      <c r="AD13" s="60" t="s">
        <v>141</v>
      </c>
      <c r="AE13" s="163"/>
      <c r="AF13" s="174">
        <v>4</v>
      </c>
      <c r="AG13" s="175" t="str">
        <f t="shared" si="1"/>
        <v>T (9A)</v>
      </c>
      <c r="AH13" s="177" t="str">
        <f t="shared" si="2"/>
        <v>T (7A)</v>
      </c>
      <c r="AI13" s="177" t="str">
        <f t="shared" si="3"/>
        <v>T (9B)</v>
      </c>
      <c r="AJ13" s="177" t="str">
        <f t="shared" si="4"/>
        <v>V (8A)</v>
      </c>
      <c r="AK13" s="177" t="str">
        <f t="shared" si="5"/>
        <v/>
      </c>
      <c r="AL13" s="177" t="str">
        <f t="shared" si="6"/>
        <v/>
      </c>
      <c r="AM13" s="177" t="str">
        <f t="shared" si="7"/>
        <v/>
      </c>
      <c r="AN13" s="177" t="str">
        <f t="shared" si="8"/>
        <v/>
      </c>
      <c r="AO13" s="177" t="str">
        <f t="shared" si="9"/>
        <v/>
      </c>
      <c r="AP13" s="177" t="str">
        <f t="shared" si="10"/>
        <v/>
      </c>
      <c r="AQ13" s="192" t="str">
        <f t="shared" si="11"/>
        <v/>
      </c>
      <c r="AR13" s="175" t="str">
        <f t="shared" si="12"/>
        <v>V (8B)</v>
      </c>
      <c r="AS13" s="177" t="str">
        <f t="shared" si="13"/>
        <v/>
      </c>
      <c r="AT13" s="177" t="str">
        <f t="shared" si="14"/>
        <v>TD (7B)</v>
      </c>
      <c r="AU13" s="177" t="str">
        <f t="shared" si="15"/>
        <v>A (6B)</v>
      </c>
      <c r="AV13" s="177" t="str">
        <f t="shared" si="16"/>
        <v/>
      </c>
      <c r="AW13" s="177" t="str">
        <f t="shared" si="17"/>
        <v/>
      </c>
      <c r="AX13" s="177" t="str">
        <f t="shared" si="18"/>
        <v/>
      </c>
      <c r="AY13" s="192" t="str">
        <f t="shared" si="19"/>
        <v/>
      </c>
      <c r="AZ13" s="175" t="str">
        <f t="shared" si="20"/>
        <v/>
      </c>
      <c r="BA13" s="177" t="str">
        <f t="shared" si="21"/>
        <v/>
      </c>
      <c r="BB13" s="177" t="str">
        <f t="shared" si="22"/>
        <v/>
      </c>
      <c r="BC13" s="192" t="str">
        <f t="shared" si="23"/>
        <v/>
      </c>
      <c r="BD13" s="192" t="str">
        <f t="shared" si="24"/>
        <v/>
      </c>
    </row>
    <row r="14" spans="1:56" ht="12" customHeight="1" thickBot="1" x14ac:dyDescent="0.3">
      <c r="A14" s="193"/>
      <c r="B14" s="194">
        <v>5</v>
      </c>
      <c r="C14" s="68"/>
      <c r="D14" s="63"/>
      <c r="E14" s="68"/>
      <c r="F14" s="63"/>
      <c r="G14" s="58" t="s">
        <v>39</v>
      </c>
      <c r="H14" s="63" t="s">
        <v>27</v>
      </c>
      <c r="I14" s="58" t="s">
        <v>158</v>
      </c>
      <c r="J14" s="111" t="s">
        <v>34</v>
      </c>
      <c r="K14" s="68" t="s">
        <v>158</v>
      </c>
      <c r="L14" s="63" t="s">
        <v>33</v>
      </c>
      <c r="M14" s="421" t="s">
        <v>210</v>
      </c>
      <c r="N14" s="422" t="s">
        <v>226</v>
      </c>
      <c r="O14" s="67" t="s">
        <v>40</v>
      </c>
      <c r="P14" s="67" t="s">
        <v>130</v>
      </c>
      <c r="Q14" s="68"/>
      <c r="R14" s="63"/>
      <c r="S14" s="68"/>
      <c r="T14" s="67"/>
      <c r="U14" s="248" t="str">
        <f t="shared" si="0"/>
        <v>S</v>
      </c>
      <c r="V14" s="261" t="str">
        <f>IF(AND(F14&lt;&gt;D14,F14&lt;&gt;H14,F14&lt;&gt;J14,F14&lt;&gt;L14,F14&lt;&gt;N14,F14&lt;&gt;R14,F14&lt;&gt;T14),"","S")</f>
        <v>S</v>
      </c>
      <c r="W14" s="261" t="str">
        <f>IF(AND(H14&lt;&gt;D14,H14&lt;&gt;F14,H14&lt;&gt;J14,H14&lt;&gt;L14,H14&lt;&gt;N14,H14&lt;&gt;R14,H14&lt;&gt;T14),"","S")</f>
        <v/>
      </c>
      <c r="X14" s="261" t="str">
        <f>IF(AND(J14&lt;&gt;D14,J14&lt;&gt;F14,J14&lt;&gt;H14,J14&lt;&gt;L14,J14&lt;&gt;N14,J14&lt;&gt;R14,J14&lt;&gt;T14),"","S")</f>
        <v/>
      </c>
      <c r="Y14" s="261" t="str">
        <f t="shared" si="27"/>
        <v/>
      </c>
      <c r="Z14" s="261" t="str">
        <f t="shared" si="25"/>
        <v/>
      </c>
      <c r="AA14" s="261" t="str">
        <f>IF(AND(P14&lt;&gt;E14,P14&lt;&gt;G14,P14&lt;&gt;I14,P14&lt;&gt;K14,P14&lt;&gt;M14,P14&lt;&gt;S15,P14&lt;&gt;U14),"","S")</f>
        <v/>
      </c>
      <c r="AB14" s="261" t="str">
        <f t="shared" si="28"/>
        <v>S</v>
      </c>
      <c r="AC14" s="262" t="str">
        <f t="shared" si="26"/>
        <v>S</v>
      </c>
      <c r="AD14" s="60" t="s">
        <v>36</v>
      </c>
      <c r="AE14" s="165"/>
      <c r="AF14" s="180">
        <v>5</v>
      </c>
      <c r="AG14" s="181" t="str">
        <f t="shared" si="1"/>
        <v/>
      </c>
      <c r="AH14" s="182" t="str">
        <f t="shared" si="2"/>
        <v>L (7A)</v>
      </c>
      <c r="AI14" s="182" t="str">
        <f t="shared" si="3"/>
        <v>T (8C)</v>
      </c>
      <c r="AJ14" s="182" t="str">
        <f t="shared" si="4"/>
        <v/>
      </c>
      <c r="AK14" s="182" t="str">
        <f t="shared" si="5"/>
        <v/>
      </c>
      <c r="AL14" s="182" t="str">
        <f t="shared" si="6"/>
        <v/>
      </c>
      <c r="AM14" s="182" t="str">
        <f t="shared" si="7"/>
        <v/>
      </c>
      <c r="AN14" s="182" t="str">
        <f t="shared" si="8"/>
        <v/>
      </c>
      <c r="AO14" s="182" t="str">
        <f t="shared" si="9"/>
        <v/>
      </c>
      <c r="AP14" s="182" t="str">
        <f t="shared" si="10"/>
        <v/>
      </c>
      <c r="AQ14" s="195" t="str">
        <f t="shared" si="11"/>
        <v/>
      </c>
      <c r="AR14" s="181" t="str">
        <f t="shared" si="12"/>
        <v/>
      </c>
      <c r="AS14" s="182" t="str">
        <f t="shared" si="13"/>
        <v/>
      </c>
      <c r="AT14" s="182" t="str">
        <f t="shared" si="14"/>
        <v/>
      </c>
      <c r="AU14" s="182" t="str">
        <f t="shared" si="15"/>
        <v>A (8A)</v>
      </c>
      <c r="AV14" s="182" t="str">
        <f t="shared" si="16"/>
        <v>A (7B)</v>
      </c>
      <c r="AW14" s="182" t="str">
        <f t="shared" si="17"/>
        <v/>
      </c>
      <c r="AX14" s="182" t="str">
        <f t="shared" si="18"/>
        <v/>
      </c>
      <c r="AY14" s="195" t="str">
        <f t="shared" si="19"/>
        <v/>
      </c>
      <c r="AZ14" s="181" t="str">
        <f t="shared" si="20"/>
        <v/>
      </c>
      <c r="BA14" s="182" t="str">
        <f t="shared" si="21"/>
        <v/>
      </c>
      <c r="BB14" s="182" t="str">
        <f t="shared" si="22"/>
        <v/>
      </c>
      <c r="BC14" s="195" t="str">
        <f t="shared" si="23"/>
        <v/>
      </c>
      <c r="BD14" s="195" t="str">
        <f t="shared" si="24"/>
        <v/>
      </c>
    </row>
    <row r="15" spans="1:56" ht="5.25" customHeight="1" x14ac:dyDescent="0.25">
      <c r="A15" s="164"/>
      <c r="B15" s="196"/>
      <c r="C15" s="196"/>
      <c r="D15" s="196"/>
      <c r="E15" s="196"/>
      <c r="F15" s="196"/>
      <c r="G15" s="197"/>
      <c r="H15" s="196"/>
      <c r="I15" s="289"/>
      <c r="J15" s="289"/>
      <c r="K15" s="196"/>
      <c r="L15" s="196"/>
      <c r="M15" s="196"/>
      <c r="N15" s="197"/>
      <c r="O15" s="196"/>
      <c r="P15" s="196"/>
      <c r="Q15" s="196"/>
      <c r="R15" s="196"/>
      <c r="S15" s="196"/>
      <c r="T15" s="196"/>
      <c r="U15" s="198" t="e">
        <f ca="1">AD15&amp;IF(CPUNTIF(C15:T15,"Thu")=2,"Thu trïng tiÕt,","")&amp;IF(CPUNTIF(C15:T15,"ViÖt")=2,"ViÖt trïng tiÕt,","")&amp;IF(CPUNTIF(C15:T15,"HIÕu")=2,"HiÕu trïng tiÕt,","")&amp;IF(CPUNTIF(C15:T15,"TuyÕt")=2,"TuyÕt trïng tiÕt,","")&amp;IF(CPUNTIF(C15:T15,"Ninh")=2,"Ninh trïng tiÕt,","")&amp;IF(CPUNTIF(C15:T15,"ThiÖp")=2,"ThiÖp trïng tiÕt,","")&amp;IF(CPUNTIF(C15:T15,"Nhungi")=2,"Nhungi trïng tiÕt,","")&amp;IF(CPUNTIF(C15:T15,"§Pµn")=2,"§Pµn trïng tiÕt,","")&amp;IF(CPUNTIF(C15:T15,"Tin")=2,"Tin trïng tiÕt,","")&amp;IF(CPUNTIF(C15:T15,"§iÖp")=2," §iÖp trïng tiÕt,","")&amp;IF(CPUNTIF(C15:T15,"Hång")=2,"Hång trïng tiÕt,","")</f>
        <v>#NAME?</v>
      </c>
      <c r="V15" s="198"/>
      <c r="W15" s="198"/>
      <c r="X15" s="198"/>
      <c r="Y15" s="198"/>
      <c r="Z15" s="198"/>
      <c r="AA15" s="198"/>
      <c r="AB15" s="198"/>
      <c r="AC15" s="198"/>
      <c r="AD15" s="199"/>
      <c r="BB15" s="163"/>
    </row>
    <row r="16" spans="1:56" ht="13.5" customHeight="1" x14ac:dyDescent="0.25">
      <c r="A16" s="164"/>
      <c r="B16" s="200"/>
      <c r="C16" s="201" t="s">
        <v>45</v>
      </c>
      <c r="D16" s="159" t="s">
        <v>188</v>
      </c>
      <c r="K16" s="196"/>
      <c r="Q16" s="202"/>
      <c r="R16" s="196"/>
      <c r="S16" s="98" t="s">
        <v>193</v>
      </c>
      <c r="T16" s="203"/>
      <c r="U16" s="204"/>
      <c r="V16" s="204"/>
      <c r="W16" s="204"/>
      <c r="X16" s="204"/>
      <c r="Y16" s="204"/>
      <c r="Z16" s="204"/>
      <c r="AA16" s="204"/>
      <c r="AB16" s="204"/>
      <c r="AC16" s="204"/>
      <c r="AD16" s="200"/>
    </row>
    <row r="17" spans="1:30" ht="12" customHeight="1" x14ac:dyDescent="0.35">
      <c r="A17" s="164"/>
      <c r="B17" s="198" t="s">
        <v>144</v>
      </c>
      <c r="C17" s="196"/>
      <c r="D17" s="196"/>
      <c r="E17" s="196"/>
      <c r="G17" s="198"/>
      <c r="H17" s="196"/>
      <c r="J17" s="205"/>
      <c r="K17" s="198" t="s">
        <v>188</v>
      </c>
      <c r="R17" s="196"/>
      <c r="S17" s="206"/>
      <c r="T17" s="207"/>
      <c r="U17" s="208"/>
      <c r="W17" s="208"/>
      <c r="X17" s="208"/>
      <c r="Y17" s="208"/>
      <c r="Z17" s="208"/>
      <c r="AA17" s="208"/>
      <c r="AB17" s="208"/>
      <c r="AC17" s="205"/>
    </row>
    <row r="18" spans="1:30" ht="11.25" customHeight="1" x14ac:dyDescent="0.25">
      <c r="A18" s="164"/>
      <c r="B18" s="198" t="s">
        <v>46</v>
      </c>
      <c r="C18" s="196"/>
      <c r="D18" s="196"/>
      <c r="E18" s="196"/>
      <c r="F18" s="196"/>
      <c r="G18" s="198"/>
      <c r="H18" s="196"/>
      <c r="J18" s="205"/>
      <c r="K18" s="198"/>
      <c r="S18" s="94"/>
      <c r="T18" s="196"/>
      <c r="U18" s="205"/>
      <c r="V18" s="196"/>
      <c r="W18" s="196"/>
      <c r="X18" s="196"/>
      <c r="Y18" s="205"/>
      <c r="Z18" s="205"/>
      <c r="AA18" s="205"/>
      <c r="AB18" s="205"/>
      <c r="AC18" s="205"/>
    </row>
    <row r="19" spans="1:30" ht="12.75" customHeight="1" x14ac:dyDescent="0.3">
      <c r="A19" s="164"/>
      <c r="B19" s="198" t="s">
        <v>47</v>
      </c>
      <c r="C19" s="196"/>
      <c r="D19" s="196"/>
      <c r="E19" s="196"/>
      <c r="F19" s="196"/>
      <c r="G19" s="198"/>
      <c r="H19" s="196"/>
      <c r="J19" s="205"/>
      <c r="K19" s="198"/>
      <c r="M19" s="205"/>
      <c r="Q19" s="205"/>
      <c r="R19" s="196"/>
      <c r="S19" s="92"/>
      <c r="U19" s="209"/>
      <c r="V19" s="209"/>
      <c r="W19" s="209"/>
      <c r="X19" s="209"/>
      <c r="Y19" s="209"/>
      <c r="Z19" s="209"/>
      <c r="AA19" s="209"/>
      <c r="AB19" s="205"/>
      <c r="AC19" s="205"/>
    </row>
    <row r="20" spans="1:30" ht="11.25" customHeight="1" x14ac:dyDescent="0.3">
      <c r="A20" s="164"/>
      <c r="B20" s="198" t="s">
        <v>48</v>
      </c>
      <c r="C20" s="196"/>
      <c r="D20" s="196"/>
      <c r="E20" s="196"/>
      <c r="F20" s="196"/>
      <c r="G20" s="198"/>
      <c r="H20" s="196"/>
      <c r="J20" s="205"/>
      <c r="K20" s="196"/>
      <c r="M20" s="205"/>
      <c r="Q20" s="205"/>
      <c r="S20" s="94"/>
      <c r="T20" s="209"/>
      <c r="U20" s="209"/>
      <c r="V20" s="209"/>
      <c r="W20" s="209"/>
      <c r="X20" s="209"/>
      <c r="Y20" s="209"/>
      <c r="Z20" s="209"/>
      <c r="AA20" s="209"/>
      <c r="AB20" s="205"/>
      <c r="AC20" s="205"/>
    </row>
    <row r="21" spans="1:30" ht="12.75" customHeight="1" x14ac:dyDescent="0.3">
      <c r="A21" s="164"/>
      <c r="B21" s="198" t="s">
        <v>49</v>
      </c>
      <c r="C21" s="196"/>
      <c r="D21" s="196"/>
      <c r="E21" s="196"/>
      <c r="F21" s="196" t="s">
        <v>135</v>
      </c>
      <c r="G21" s="198"/>
      <c r="H21" s="196"/>
      <c r="I21" s="196"/>
      <c r="J21" s="196"/>
      <c r="K21" s="196"/>
      <c r="M21" s="205"/>
      <c r="Q21" s="205"/>
      <c r="R21" s="196"/>
      <c r="S21" s="94"/>
      <c r="T21" s="209"/>
      <c r="U21" s="209"/>
      <c r="V21" s="209"/>
      <c r="W21" s="209"/>
      <c r="X21" s="209"/>
      <c r="Y21" s="209"/>
      <c r="Z21" s="205"/>
      <c r="AA21" s="205"/>
      <c r="AB21" s="205"/>
      <c r="AC21" s="205"/>
    </row>
    <row r="22" spans="1:30" ht="13.5" customHeight="1" x14ac:dyDescent="0.25">
      <c r="A22" s="164"/>
      <c r="C22" s="196"/>
      <c r="D22" s="202"/>
      <c r="E22" s="196"/>
      <c r="F22" s="196"/>
      <c r="G22" s="196"/>
      <c r="H22" s="196"/>
      <c r="I22" s="196"/>
      <c r="J22" s="196"/>
      <c r="K22" s="196"/>
      <c r="L22" s="205"/>
      <c r="M22" s="196"/>
      <c r="N22" s="205"/>
      <c r="O22" s="205"/>
      <c r="P22" s="205"/>
      <c r="R22" s="196"/>
      <c r="S22" s="210" t="s">
        <v>194</v>
      </c>
      <c r="Z22" s="205"/>
      <c r="AA22" s="205"/>
      <c r="AB22" s="205"/>
      <c r="AC22" s="205"/>
    </row>
    <row r="23" spans="1:30" ht="12.75" customHeight="1" x14ac:dyDescent="0.25">
      <c r="A23" s="164"/>
      <c r="B23" s="205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205"/>
      <c r="V23" s="205"/>
      <c r="W23" s="205"/>
      <c r="X23" s="205"/>
      <c r="Y23" s="205"/>
      <c r="Z23" s="205"/>
      <c r="AA23" s="205"/>
      <c r="AB23" s="205"/>
      <c r="AC23" s="205"/>
    </row>
    <row r="24" spans="1:30" ht="12.75" customHeight="1" x14ac:dyDescent="0.25">
      <c r="A24" s="164"/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205"/>
      <c r="V24" s="205"/>
      <c r="W24" s="205"/>
      <c r="X24" s="205"/>
      <c r="Y24" s="205"/>
      <c r="Z24" s="205"/>
      <c r="AA24" s="205"/>
      <c r="AB24" s="205"/>
      <c r="AC24" s="205"/>
    </row>
    <row r="25" spans="1:30" s="159" customFormat="1" ht="50.25" hidden="1" customHeight="1" x14ac:dyDescent="0.25">
      <c r="A25" s="415"/>
      <c r="B25" s="417"/>
      <c r="C25" s="416"/>
      <c r="D25" s="418" t="s">
        <v>1</v>
      </c>
      <c r="E25" s="419"/>
      <c r="F25" s="418" t="s">
        <v>2</v>
      </c>
      <c r="G25" s="419"/>
      <c r="H25" s="415" t="s">
        <v>3</v>
      </c>
      <c r="I25" s="416"/>
      <c r="J25" s="415" t="s">
        <v>4</v>
      </c>
      <c r="K25" s="416"/>
      <c r="L25" s="418" t="s">
        <v>5</v>
      </c>
      <c r="M25" s="419"/>
      <c r="N25" s="473" t="s">
        <v>6</v>
      </c>
      <c r="O25" s="474"/>
      <c r="P25" s="473" t="s">
        <v>146</v>
      </c>
      <c r="Q25" s="474"/>
      <c r="R25" s="415" t="s">
        <v>7</v>
      </c>
      <c r="S25" s="416"/>
      <c r="T25" s="465" t="s">
        <v>8</v>
      </c>
      <c r="U25" s="466"/>
      <c r="V25" s="164"/>
      <c r="W25" s="164"/>
      <c r="X25" s="164"/>
      <c r="Y25" s="164"/>
      <c r="Z25" s="164"/>
      <c r="AA25" s="164"/>
      <c r="AB25" s="164"/>
      <c r="AC25" s="164"/>
      <c r="AD25" s="164"/>
    </row>
    <row r="26" spans="1:30" ht="20.25" hidden="1" x14ac:dyDescent="0.25">
      <c r="A26" s="211">
        <v>1</v>
      </c>
      <c r="B26" s="212"/>
      <c r="C26" s="213" t="s">
        <v>215</v>
      </c>
      <c r="D26" s="214" t="e">
        <f ca="1">CPUNTIF(C10:C14,"CC-SH")</f>
        <v>#NAME?</v>
      </c>
      <c r="E26" s="215"/>
      <c r="F26" s="214" t="e">
        <f ca="1">CPUNTIF(E10:E14,"CC-SH")</f>
        <v>#NAME?</v>
      </c>
      <c r="G26" s="216"/>
      <c r="H26" s="214" t="e">
        <f ca="1">CPUNTIF(G10:G14,"CC-SH")</f>
        <v>#NAME?</v>
      </c>
      <c r="I26" s="267">
        <v>1</v>
      </c>
      <c r="J26" s="214" t="e">
        <f ca="1">CPUNTIF(I10:I14,"CC-SH")</f>
        <v>#NAME?</v>
      </c>
      <c r="K26" s="217"/>
      <c r="L26" s="214" t="e">
        <f ca="1">CPUNTIF(K10:K14,"CC-SH")</f>
        <v>#NAME?</v>
      </c>
      <c r="M26" s="218">
        <v>1</v>
      </c>
      <c r="N26" s="214" t="e">
        <f ca="1">CPUNTIF(M10:M14,"CC-SH")</f>
        <v>#NAME?</v>
      </c>
      <c r="O26" s="214"/>
      <c r="P26" s="214" t="e">
        <f ca="1">CPUNTIF(P10:P14,"CC-SH")</f>
        <v>#NAME?</v>
      </c>
      <c r="Q26" s="219"/>
      <c r="R26" s="214" t="e">
        <f ca="1">CPUNTIF(Q10:Q14,"CC-SH")</f>
        <v>#NAME?</v>
      </c>
      <c r="S26" s="215"/>
      <c r="T26" s="220" t="e">
        <f ca="1">CPUNTIF(S10:S14,"CC-SH")</f>
        <v>#NAME?</v>
      </c>
      <c r="U26" s="216"/>
      <c r="V26" s="221"/>
      <c r="W26" s="221"/>
      <c r="X26" s="221"/>
      <c r="Y26" s="221"/>
      <c r="Z26" s="221"/>
      <c r="AA26" s="221"/>
      <c r="AB26" s="221"/>
      <c r="AC26" s="221"/>
      <c r="AD26" s="164"/>
    </row>
    <row r="27" spans="1:30" ht="17.25" hidden="1" customHeight="1" x14ac:dyDescent="0.25">
      <c r="A27" s="222">
        <v>2</v>
      </c>
      <c r="B27" s="223"/>
      <c r="C27" s="224" t="s">
        <v>51</v>
      </c>
      <c r="D27" s="225" t="e">
        <f ca="1">CPUNTIF(C10:C14,"V")</f>
        <v>#NAME?</v>
      </c>
      <c r="E27" s="268">
        <v>4</v>
      </c>
      <c r="F27" s="226" t="e">
        <f ca="1">CPUNTIF(E10:E14,"V")</f>
        <v>#NAME?</v>
      </c>
      <c r="G27" s="227"/>
      <c r="H27" s="225" t="e">
        <f ca="1">CPUNTIF(G10:G14,"V")</f>
        <v>#NAME?</v>
      </c>
      <c r="I27" s="269">
        <v>4</v>
      </c>
      <c r="J27" s="226" t="e">
        <f ca="1">CPUNTIF(I10:I14,"V")</f>
        <v>#NAME?</v>
      </c>
      <c r="K27" s="228"/>
      <c r="L27" s="225" t="e">
        <f ca="1">CPUNTIF(K10:K14,"V")</f>
        <v>#NAME?</v>
      </c>
      <c r="M27" s="247">
        <v>4</v>
      </c>
      <c r="N27" s="226" t="e">
        <f ca="1">CPUNTIF(M10:M14,"V")</f>
        <v>#NAME?</v>
      </c>
      <c r="O27" s="225"/>
      <c r="P27" s="225" t="e">
        <f ca="1">CPUNTIF(P10:P14,"V")</f>
        <v>#NAME?</v>
      </c>
      <c r="Q27" s="270"/>
      <c r="R27" s="225" t="e">
        <f ca="1">CPUNTIF(Q10:Q14,"V")</f>
        <v>#NAME?</v>
      </c>
      <c r="S27" s="271"/>
      <c r="T27" s="229" t="e">
        <f ca="1">CPUNTIF(S10:S14,"V")</f>
        <v>#NAME?</v>
      </c>
      <c r="U27" s="227"/>
      <c r="V27" s="221"/>
      <c r="W27" s="221"/>
      <c r="X27" s="221"/>
      <c r="Y27" s="221"/>
      <c r="Z27" s="221"/>
      <c r="AA27" s="221"/>
      <c r="AB27" s="221"/>
      <c r="AC27" s="221"/>
      <c r="AD27" s="164"/>
    </row>
    <row r="28" spans="1:30" ht="20.25" hidden="1" x14ac:dyDescent="0.25">
      <c r="A28" s="222">
        <v>3</v>
      </c>
      <c r="B28" s="223"/>
      <c r="C28" s="224" t="s">
        <v>216</v>
      </c>
      <c r="D28" s="225" t="e">
        <f ca="1">CPUNTIF(C10:C14,"T")</f>
        <v>#NAME?</v>
      </c>
      <c r="E28" s="268">
        <v>4</v>
      </c>
      <c r="F28" s="226" t="e">
        <f ca="1">CPUNTIF(E10:E14,"T")</f>
        <v>#NAME?</v>
      </c>
      <c r="G28" s="227"/>
      <c r="H28" s="225" t="e">
        <f ca="1">CPUNTIF(G10:G14,"T")</f>
        <v>#NAME?</v>
      </c>
      <c r="I28" s="272">
        <v>4</v>
      </c>
      <c r="J28" s="226" t="e">
        <f ca="1">CPUNTIF(I10:I14,"T")</f>
        <v>#NAME?</v>
      </c>
      <c r="K28" s="228"/>
      <c r="L28" s="225" t="e">
        <f ca="1">CPUNTIF(K10:K14,"T")</f>
        <v>#NAME?</v>
      </c>
      <c r="M28" s="273">
        <v>4</v>
      </c>
      <c r="N28" s="226" t="e">
        <f ca="1">CPUNTIF(M10:M14,"T")</f>
        <v>#NAME?</v>
      </c>
      <c r="O28" s="225"/>
      <c r="P28" s="225" t="e">
        <f ca="1">CPUNTIF(P10:P14,"T")</f>
        <v>#NAME?</v>
      </c>
      <c r="Q28" s="270"/>
      <c r="R28" s="225" t="e">
        <f ca="1">CPUNTIF(Q10:Q14,"T")</f>
        <v>#NAME?</v>
      </c>
      <c r="S28" s="273"/>
      <c r="T28" s="229" t="e">
        <f ca="1">CPUNTIF(S10:S14,"T")</f>
        <v>#NAME?</v>
      </c>
      <c r="U28" s="227"/>
      <c r="V28" s="221"/>
      <c r="W28" s="221"/>
      <c r="X28" s="221"/>
      <c r="Y28" s="221"/>
      <c r="Z28" s="221"/>
      <c r="AA28" s="221"/>
      <c r="AB28" s="221"/>
      <c r="AC28" s="221"/>
      <c r="AD28" s="164"/>
    </row>
    <row r="29" spans="1:30" ht="20.25" hidden="1" x14ac:dyDescent="0.25">
      <c r="A29" s="222">
        <v>4</v>
      </c>
      <c r="B29" s="223"/>
      <c r="C29" s="224" t="s">
        <v>53</v>
      </c>
      <c r="D29" s="225" t="e">
        <f ca="1">CPUNTIF(C10:C14,"L")</f>
        <v>#NAME?</v>
      </c>
      <c r="E29" s="268">
        <v>1</v>
      </c>
      <c r="F29" s="226" t="e">
        <f ca="1">CPUNTIF(E10:E14,"L")</f>
        <v>#NAME?</v>
      </c>
      <c r="G29" s="227"/>
      <c r="H29" s="225" t="e">
        <f ca="1">CPUNTIF(G10:G14,"L")</f>
        <v>#NAME?</v>
      </c>
      <c r="I29" s="269">
        <v>1</v>
      </c>
      <c r="J29" s="226" t="e">
        <f ca="1">CPUNTIF(I10:I14,"L")</f>
        <v>#NAME?</v>
      </c>
      <c r="K29" s="228"/>
      <c r="L29" s="225" t="e">
        <f ca="1">CPUNTIF(K10:K14,"L")</f>
        <v>#NAME?</v>
      </c>
      <c r="M29" s="247">
        <v>1</v>
      </c>
      <c r="N29" s="226" t="e">
        <f ca="1">CPUNTIF(M10:M14,"L")</f>
        <v>#NAME?</v>
      </c>
      <c r="O29" s="225"/>
      <c r="P29" s="225" t="e">
        <f ca="1">CPUNTIF(P10:P14,"L")</f>
        <v>#NAME?</v>
      </c>
      <c r="Q29" s="270"/>
      <c r="R29" s="225" t="e">
        <f ca="1">CPUNTIF(Q10:Q14,"L")</f>
        <v>#NAME?</v>
      </c>
      <c r="S29" s="271"/>
      <c r="T29" s="229" t="e">
        <f ca="1">CPUNTIF(S10:S14,"L")</f>
        <v>#NAME?</v>
      </c>
      <c r="U29" s="227"/>
      <c r="V29" s="221"/>
      <c r="W29" s="221"/>
      <c r="X29" s="221"/>
      <c r="Y29" s="221"/>
      <c r="Z29" s="221"/>
      <c r="AA29" s="221"/>
      <c r="AB29" s="221"/>
      <c r="AC29" s="221"/>
      <c r="AD29" s="164"/>
    </row>
    <row r="30" spans="1:30" ht="20.25" hidden="1" x14ac:dyDescent="0.25">
      <c r="A30" s="222">
        <v>5</v>
      </c>
      <c r="B30" s="223"/>
      <c r="C30" s="224" t="s">
        <v>54</v>
      </c>
      <c r="D30" s="225" t="e">
        <f ca="1">CPUNTIF(C10:C14,"SV")</f>
        <v>#NAME?</v>
      </c>
      <c r="E30" s="268">
        <v>2</v>
      </c>
      <c r="F30" s="226" t="e">
        <f ca="1">CPUNTIF(E10:E14,"SV")</f>
        <v>#NAME?</v>
      </c>
      <c r="G30" s="227"/>
      <c r="H30" s="225" t="e">
        <f ca="1">CPUNTIF(G10:G14,"SV")</f>
        <v>#NAME?</v>
      </c>
      <c r="I30" s="269">
        <v>2</v>
      </c>
      <c r="J30" s="226" t="e">
        <f ca="1">CPUNTIF(I10:I14,"SV")</f>
        <v>#NAME?</v>
      </c>
      <c r="K30" s="228"/>
      <c r="L30" s="225" t="e">
        <f ca="1">CPUNTIF(K10:K14,"SV")</f>
        <v>#NAME?</v>
      </c>
      <c r="M30" s="247">
        <v>2</v>
      </c>
      <c r="N30" s="226" t="e">
        <f ca="1">CPUNTIF(M10:M14,"SV")</f>
        <v>#NAME?</v>
      </c>
      <c r="O30" s="225"/>
      <c r="P30" s="225" t="e">
        <f ca="1">CPUNTIF(P10:P14,"SV")</f>
        <v>#NAME?</v>
      </c>
      <c r="Q30" s="270"/>
      <c r="R30" s="225" t="e">
        <f ca="1">CPUNTIF(Q10:Q14,"SV")</f>
        <v>#NAME?</v>
      </c>
      <c r="S30" s="271"/>
      <c r="T30" s="229" t="e">
        <f ca="1">CPUNTIF(S10:S14,"SV")</f>
        <v>#NAME?</v>
      </c>
      <c r="U30" s="227"/>
      <c r="V30" s="221"/>
      <c r="W30" s="221"/>
      <c r="X30" s="221"/>
      <c r="Y30" s="221"/>
      <c r="Z30" s="221"/>
      <c r="AA30" s="221"/>
      <c r="AB30" s="221"/>
      <c r="AC30" s="221"/>
      <c r="AD30" s="164"/>
    </row>
    <row r="31" spans="1:30" ht="20.25" hidden="1" x14ac:dyDescent="0.25">
      <c r="A31" s="222">
        <v>6</v>
      </c>
      <c r="B31" s="223"/>
      <c r="C31" s="224" t="s">
        <v>55</v>
      </c>
      <c r="D31" s="225" t="e">
        <f ca="1">CPUNTIF(C10:C14,"S")</f>
        <v>#NAME?</v>
      </c>
      <c r="E31" s="268">
        <v>1</v>
      </c>
      <c r="F31" s="226" t="e">
        <f ca="1">CPUNTIF(E10:E14,"S")</f>
        <v>#NAME?</v>
      </c>
      <c r="G31" s="227"/>
      <c r="H31" s="225" t="e">
        <f ca="1">CPUNTIF(G10:G14,"S")</f>
        <v>#NAME?</v>
      </c>
      <c r="I31" s="269">
        <v>2</v>
      </c>
      <c r="J31" s="226" t="e">
        <f ca="1">CPUNTIF(I10:I14,"S")</f>
        <v>#NAME?</v>
      </c>
      <c r="K31" s="228"/>
      <c r="L31" s="225" t="e">
        <f ca="1">CPUNTIF(K10:K14,"S")</f>
        <v>#NAME?</v>
      </c>
      <c r="M31" s="247">
        <v>1</v>
      </c>
      <c r="N31" s="226" t="e">
        <f ca="1">CPUNTIF(M10:M14,"S")</f>
        <v>#NAME?</v>
      </c>
      <c r="O31" s="225"/>
      <c r="P31" s="225" t="e">
        <f ca="1">CPUNTIF(P10:P14,"S")</f>
        <v>#NAME?</v>
      </c>
      <c r="Q31" s="270"/>
      <c r="R31" s="225" t="e">
        <f ca="1">CPUNTIF(Q10:Q14,"S")</f>
        <v>#NAME?</v>
      </c>
      <c r="S31" s="271"/>
      <c r="T31" s="229" t="e">
        <f ca="1">CPUNTIF(S10:S14,"S")</f>
        <v>#NAME?</v>
      </c>
      <c r="U31" s="227"/>
      <c r="V31" s="221"/>
      <c r="W31" s="221"/>
      <c r="X31" s="221"/>
      <c r="Y31" s="221"/>
      <c r="Z31" s="221"/>
      <c r="AA31" s="221"/>
      <c r="AB31" s="221"/>
      <c r="AC31" s="221"/>
      <c r="AD31" s="164"/>
    </row>
    <row r="32" spans="1:30" ht="20.25" hidden="1" x14ac:dyDescent="0.25">
      <c r="A32" s="222">
        <v>7</v>
      </c>
      <c r="B32" s="223"/>
      <c r="C32" s="224" t="s">
        <v>56</v>
      </c>
      <c r="D32" s="225" t="e">
        <f ca="1">CPUNTIF(C10:C14,"Đ")</f>
        <v>#NAME?</v>
      </c>
      <c r="E32" s="268">
        <v>1</v>
      </c>
      <c r="F32" s="226" t="e">
        <f ca="1">CPUNTIF(E10:E14,"Đ")</f>
        <v>#NAME?</v>
      </c>
      <c r="G32" s="228"/>
      <c r="H32" s="225" t="e">
        <f ca="1">CPUNTIF(G10:G14,"Đ")</f>
        <v>#NAME?</v>
      </c>
      <c r="I32" s="269">
        <v>2</v>
      </c>
      <c r="J32" s="226" t="e">
        <f ca="1">CPUNTIF(I10:I14,"Đ")</f>
        <v>#NAME?</v>
      </c>
      <c r="K32" s="228"/>
      <c r="L32" s="225" t="e">
        <f ca="1">CPUNTIF(K10:K14,"Đ")</f>
        <v>#NAME?</v>
      </c>
      <c r="M32" s="247">
        <v>2</v>
      </c>
      <c r="N32" s="226" t="e">
        <f ca="1">CPUNTIF(M10:M14,"Đ")</f>
        <v>#NAME?</v>
      </c>
      <c r="O32" s="225"/>
      <c r="P32" s="225" t="e">
        <f ca="1">CPUNTIF(P10:P14,"Đ")</f>
        <v>#NAME?</v>
      </c>
      <c r="Q32" s="270"/>
      <c r="R32" s="225" t="e">
        <f ca="1">CPUNTIF(Q10:Q14,"Đ")</f>
        <v>#NAME?</v>
      </c>
      <c r="S32" s="271"/>
      <c r="T32" s="229" t="e">
        <f ca="1">CPUNTIF(S10:S14,"Đ")</f>
        <v>#NAME?</v>
      </c>
      <c r="U32" s="227"/>
      <c r="V32" s="221"/>
      <c r="W32" s="221"/>
      <c r="X32" s="221"/>
      <c r="Y32" s="221"/>
      <c r="Z32" s="221"/>
      <c r="AA32" s="221"/>
      <c r="AB32" s="221"/>
      <c r="AC32" s="221"/>
      <c r="AD32" s="164"/>
    </row>
    <row r="33" spans="1:30" ht="18.75" hidden="1" x14ac:dyDescent="0.25">
      <c r="A33" s="222">
        <v>8</v>
      </c>
      <c r="B33" s="223"/>
      <c r="C33" s="224" t="s">
        <v>57</v>
      </c>
      <c r="D33" s="225" t="e">
        <f ca="1">CPUNTIF(C10:C14,"CN")</f>
        <v>#NAME?</v>
      </c>
      <c r="E33" s="268">
        <v>2</v>
      </c>
      <c r="F33" s="226" t="e">
        <f ca="1">CPUNTIF(E10:E14,"CN")</f>
        <v>#NAME?</v>
      </c>
      <c r="G33" s="227"/>
      <c r="H33" s="225" t="e">
        <f ca="1">CPUNTIF(G10:G14,"CN")</f>
        <v>#NAME?</v>
      </c>
      <c r="I33" s="274">
        <v>2</v>
      </c>
      <c r="J33" s="226" t="e">
        <f ca="1">CPUNTIF(I10:I14,"CN")</f>
        <v>#NAME?</v>
      </c>
      <c r="K33" s="228"/>
      <c r="L33" s="225" t="e">
        <f ca="1">CPUNTIF(K10:K14,"CN")</f>
        <v>#NAME?</v>
      </c>
      <c r="M33" s="247">
        <v>1</v>
      </c>
      <c r="N33" s="226" t="e">
        <f ca="1">CPUNTIF(M10:M14,"CN")</f>
        <v>#NAME?</v>
      </c>
      <c r="O33" s="225"/>
      <c r="P33" s="225" t="e">
        <f ca="1">CPUNTIF(P10:P14,"CN")</f>
        <v>#NAME?</v>
      </c>
      <c r="Q33" s="270"/>
      <c r="R33" s="225" t="e">
        <f ca="1">CPUNTIF(Q10:Q14,"CN")</f>
        <v>#NAME?</v>
      </c>
      <c r="S33" s="271"/>
      <c r="T33" s="229" t="e">
        <f ca="1">CPUNTIF(S10:S14,"CN")</f>
        <v>#NAME?</v>
      </c>
      <c r="U33" s="227"/>
      <c r="V33" s="221"/>
      <c r="W33" s="221"/>
      <c r="X33" s="221"/>
      <c r="Y33" s="221"/>
      <c r="Z33" s="221"/>
      <c r="AA33" s="221"/>
      <c r="AB33" s="221"/>
      <c r="AC33" s="221"/>
      <c r="AD33" s="164"/>
    </row>
    <row r="34" spans="1:30" ht="18.75" hidden="1" x14ac:dyDescent="0.25">
      <c r="A34" s="222">
        <v>9</v>
      </c>
      <c r="C34" s="224" t="s">
        <v>58</v>
      </c>
      <c r="D34" s="225" t="e">
        <f ca="1">CPUNTIF(C10:C14,"CD")</f>
        <v>#NAME?</v>
      </c>
      <c r="E34" s="268">
        <v>1</v>
      </c>
      <c r="F34" s="226" t="e">
        <f ca="1">CPUNTIF(E10:E14,"CD")</f>
        <v>#NAME?</v>
      </c>
      <c r="G34" s="227"/>
      <c r="H34" s="225" t="e">
        <f ca="1">CPUNTIF(G10:G14,"CD")</f>
        <v>#NAME?</v>
      </c>
      <c r="I34" s="274">
        <v>1</v>
      </c>
      <c r="J34" s="226" t="e">
        <f ca="1">CPUNTIF(I10:I14,"CD")</f>
        <v>#NAME?</v>
      </c>
      <c r="K34" s="228"/>
      <c r="L34" s="225" t="e">
        <f ca="1">CPUNTIF(K10:K14,"CD")</f>
        <v>#NAME?</v>
      </c>
      <c r="M34" s="247">
        <v>1</v>
      </c>
      <c r="N34" s="226" t="e">
        <f ca="1">CPUNTIF(M10:M14,"CD")</f>
        <v>#NAME?</v>
      </c>
      <c r="O34" s="225"/>
      <c r="P34" s="225" t="e">
        <f ca="1">CPUNTIF(P10:P14,"CD")</f>
        <v>#NAME?</v>
      </c>
      <c r="Q34" s="270"/>
      <c r="R34" s="225" t="e">
        <f ca="1">CPUNTIF(Q10:Q14,"CD")</f>
        <v>#NAME?</v>
      </c>
      <c r="S34" s="271"/>
      <c r="T34" s="229" t="e">
        <f ca="1">CPUNTIF(S10:S14,"CD")</f>
        <v>#NAME?</v>
      </c>
      <c r="U34" s="227"/>
      <c r="V34" s="221"/>
      <c r="W34" s="221"/>
      <c r="X34" s="221"/>
      <c r="Y34" s="221"/>
      <c r="Z34" s="221"/>
      <c r="AA34" s="221"/>
      <c r="AB34" s="221"/>
      <c r="AC34" s="221"/>
      <c r="AD34" s="164"/>
    </row>
    <row r="35" spans="1:30" ht="18.75" hidden="1" x14ac:dyDescent="0.3">
      <c r="A35" s="222">
        <v>10</v>
      </c>
      <c r="B35" s="223"/>
      <c r="C35" s="224" t="s">
        <v>42</v>
      </c>
      <c r="D35" s="225" t="e">
        <f ca="1">CPUNTIF(C10:C14,"A")</f>
        <v>#NAME?</v>
      </c>
      <c r="E35" s="275">
        <v>3</v>
      </c>
      <c r="F35" s="226" t="e">
        <f ca="1">CPUNTIF(E10:E14,"A")</f>
        <v>#NAME?</v>
      </c>
      <c r="G35" s="225"/>
      <c r="H35" s="225" t="e">
        <f ca="1">CPUNTIF(G10:G14,"A")</f>
        <v>#NAME?</v>
      </c>
      <c r="I35" s="274">
        <v>3</v>
      </c>
      <c r="J35" s="226" t="e">
        <f ca="1">CPUNTIF(I10:I14,"A")</f>
        <v>#NAME?</v>
      </c>
      <c r="K35" s="225"/>
      <c r="L35" s="225" t="e">
        <f ca="1">CPUNTIF(K10:K14,"A")</f>
        <v>#NAME?</v>
      </c>
      <c r="M35" s="247">
        <v>3</v>
      </c>
      <c r="N35" s="226" t="e">
        <f ca="1">CPUNTIF(M10:M14,"A")</f>
        <v>#NAME?</v>
      </c>
      <c r="O35" s="225"/>
      <c r="P35" s="225" t="e">
        <f ca="1">CPUNTIF(P10:P14,"A")</f>
        <v>#NAME?</v>
      </c>
      <c r="Q35" s="270"/>
      <c r="R35" s="225" t="e">
        <f ca="1">CPUNTIF(Q10:Q14,"A")</f>
        <v>#NAME?</v>
      </c>
      <c r="S35" s="270"/>
      <c r="T35" s="226" t="e">
        <f ca="1">CPUNTIF(S10:S14,"A")</f>
        <v>#NAME?</v>
      </c>
      <c r="U35" s="227"/>
      <c r="V35" s="221"/>
      <c r="W35" s="221"/>
      <c r="X35" s="221"/>
      <c r="Y35" s="221"/>
      <c r="Z35" s="221"/>
      <c r="AA35" s="221"/>
      <c r="AB35" s="221"/>
      <c r="AC35" s="221"/>
      <c r="AD35" s="164"/>
    </row>
    <row r="36" spans="1:30" ht="17.25" hidden="1" customHeight="1" x14ac:dyDescent="0.3">
      <c r="A36" s="222">
        <v>11</v>
      </c>
      <c r="B36" s="223"/>
      <c r="C36" s="224" t="s">
        <v>43</v>
      </c>
      <c r="D36" s="225" t="e">
        <f ca="1">CPUNTIF(C10:C14,"TD")</f>
        <v>#NAME?</v>
      </c>
      <c r="E36" s="275">
        <v>2</v>
      </c>
      <c r="F36" s="226" t="e">
        <f ca="1">CPUNTIF(E10:E14,"TD")</f>
        <v>#NAME?</v>
      </c>
      <c r="G36" s="227"/>
      <c r="H36" s="225" t="e">
        <f ca="1">CPUNTIF(G10:G14,"TD")</f>
        <v>#NAME?</v>
      </c>
      <c r="I36" s="274">
        <v>2</v>
      </c>
      <c r="J36" s="226" t="e">
        <f ca="1">CPUNTIF(I10:I14,"TD")</f>
        <v>#NAME?</v>
      </c>
      <c r="K36" s="228"/>
      <c r="L36" s="225" t="e">
        <f ca="1">CPUNTIF(K10:K14,"TD")</f>
        <v>#NAME?</v>
      </c>
      <c r="M36" s="247">
        <v>2</v>
      </c>
      <c r="N36" s="226" t="e">
        <f ca="1">CPUNTIF(M10:M14,"TD")</f>
        <v>#NAME?</v>
      </c>
      <c r="O36" s="225"/>
      <c r="P36" s="225" t="e">
        <f ca="1">CPUNTIF(P10:P14,"TD")</f>
        <v>#NAME?</v>
      </c>
      <c r="Q36" s="270"/>
      <c r="R36" s="225" t="e">
        <f ca="1">CPUNTIF(Q10:Q14,"TD")</f>
        <v>#NAME?</v>
      </c>
      <c r="S36" s="271"/>
      <c r="T36" s="229" t="e">
        <f ca="1">CPUNTIF(S10:S14,"TD")</f>
        <v>#NAME?</v>
      </c>
      <c r="U36" s="227"/>
      <c r="V36" s="221"/>
      <c r="W36" s="221"/>
      <c r="X36" s="221"/>
      <c r="Y36" s="221"/>
      <c r="Z36" s="221"/>
      <c r="AA36" s="221"/>
      <c r="AB36" s="221"/>
      <c r="AC36" s="221"/>
      <c r="AD36" s="164"/>
    </row>
    <row r="37" spans="1:30" ht="17.25" hidden="1" customHeight="1" x14ac:dyDescent="0.3">
      <c r="A37" s="222">
        <v>12</v>
      </c>
      <c r="B37" s="223"/>
      <c r="C37" s="224" t="s">
        <v>59</v>
      </c>
      <c r="D37" s="225" t="e">
        <f ca="1">CPUNTIF(C10:C14,"ÂN")</f>
        <v>#NAME?</v>
      </c>
      <c r="E37" s="275">
        <v>1</v>
      </c>
      <c r="F37" s="226" t="e">
        <f ca="1">CPUNTIF(E10:E14,"ÂN")</f>
        <v>#NAME?</v>
      </c>
      <c r="G37" s="227"/>
      <c r="H37" s="225" t="e">
        <f ca="1">CPUNTIF(G10:G14,"ÂN")</f>
        <v>#NAME?</v>
      </c>
      <c r="I37" s="274">
        <v>1</v>
      </c>
      <c r="J37" s="226" t="e">
        <f ca="1">CPUNTIF(I10:I14,"ÂN")</f>
        <v>#NAME?</v>
      </c>
      <c r="K37" s="228"/>
      <c r="L37" s="225" t="e">
        <f ca="1">CPUNTIF(K10:K14,"ÂN")</f>
        <v>#NAME?</v>
      </c>
      <c r="M37" s="247">
        <v>1</v>
      </c>
      <c r="N37" s="226" t="e">
        <f ca="1">CPUNTIF(M10:M14,"ÂN")</f>
        <v>#NAME?</v>
      </c>
      <c r="O37" s="225"/>
      <c r="P37" s="225" t="e">
        <f ca="1">CPUNTIF(P10:P14,"ÂN")</f>
        <v>#NAME?</v>
      </c>
      <c r="Q37" s="270"/>
      <c r="R37" s="225" t="e">
        <f ca="1">CPUNTIF(Q10:Q14,"ÂN")</f>
        <v>#NAME?</v>
      </c>
      <c r="S37" s="271"/>
      <c r="T37" s="229" t="e">
        <f ca="1">CPUNTIF(S10:S14,"ÂN")</f>
        <v>#NAME?</v>
      </c>
      <c r="U37" s="227"/>
      <c r="V37" s="221"/>
      <c r="W37" s="221"/>
      <c r="X37" s="221"/>
      <c r="Y37" s="221"/>
      <c r="Z37" s="221"/>
      <c r="AA37" s="221"/>
      <c r="AB37" s="221"/>
      <c r="AC37" s="221"/>
      <c r="AD37" s="164"/>
    </row>
    <row r="38" spans="1:30" ht="17.25" hidden="1" customHeight="1" x14ac:dyDescent="0.3">
      <c r="A38" s="222">
        <v>13</v>
      </c>
      <c r="B38" s="223"/>
      <c r="C38" s="224" t="s">
        <v>44</v>
      </c>
      <c r="D38" s="225" t="e">
        <f ca="1">CPUNTIF(C10:C14,"MT")</f>
        <v>#NAME?</v>
      </c>
      <c r="E38" s="275">
        <v>0</v>
      </c>
      <c r="F38" s="226" t="e">
        <f ca="1">CPUNTIF(E10:E14,"MT")</f>
        <v>#NAME?</v>
      </c>
      <c r="G38" s="227"/>
      <c r="H38" s="225" t="e">
        <f ca="1">CPUNTIF(G10:G14,"MT")</f>
        <v>#NAME?</v>
      </c>
      <c r="I38" s="274">
        <v>1</v>
      </c>
      <c r="J38" s="226" t="e">
        <f ca="1">CPUNTIF(I10:I14,"MT")</f>
        <v>#NAME?</v>
      </c>
      <c r="K38" s="228"/>
      <c r="L38" s="225" t="e">
        <f ca="1">CPUNTIF(K10:K14,"MT")</f>
        <v>#NAME?</v>
      </c>
      <c r="M38" s="247">
        <v>1</v>
      </c>
      <c r="N38" s="226" t="e">
        <f ca="1">CPUNTIF(M10:M14,"MT")</f>
        <v>#NAME?</v>
      </c>
      <c r="O38" s="225"/>
      <c r="P38" s="225" t="e">
        <f ca="1">CPUNTIF(P10:P14,"MT")</f>
        <v>#NAME?</v>
      </c>
      <c r="Q38" s="270"/>
      <c r="R38" s="225" t="e">
        <f ca="1">CPUNTIF(Q10:Q14,"MT")</f>
        <v>#NAME?</v>
      </c>
      <c r="S38" s="271"/>
      <c r="T38" s="229" t="e">
        <f ca="1">CPUNTIF(S10:S14,"MT")</f>
        <v>#NAME?</v>
      </c>
      <c r="U38" s="227"/>
      <c r="V38" s="221"/>
      <c r="W38" s="221"/>
      <c r="X38" s="221"/>
      <c r="Y38" s="221"/>
      <c r="Z38" s="221"/>
      <c r="AA38" s="221"/>
      <c r="AB38" s="221"/>
      <c r="AC38" s="221"/>
      <c r="AD38" s="164"/>
    </row>
    <row r="39" spans="1:30" ht="17.25" hidden="1" customHeight="1" x14ac:dyDescent="0.3">
      <c r="A39" s="230">
        <v>14</v>
      </c>
      <c r="B39" s="231"/>
      <c r="C39" s="232" t="s">
        <v>60</v>
      </c>
      <c r="D39" s="233" t="e">
        <f ca="1">CPUNTIF(C10:C14,"A*)")</f>
        <v>#NAME?</v>
      </c>
      <c r="E39" s="275"/>
      <c r="F39" s="234" t="e">
        <f ca="1">CPUNTIF(E10:E14,"(A*)")</f>
        <v>#NAME?</v>
      </c>
      <c r="G39" s="235"/>
      <c r="H39" s="233" t="e">
        <f ca="1">CPUNTIF(G10:G14,"H")</f>
        <v>#NAME?</v>
      </c>
      <c r="I39" s="274"/>
      <c r="J39" s="234" t="e">
        <f ca="1">CPUNTIF(I10:I14,"H")</f>
        <v>#NAME?</v>
      </c>
      <c r="K39" s="236"/>
      <c r="L39" s="233" t="e">
        <f ca="1">CPUNTIF(K10:K14,"H")</f>
        <v>#NAME?</v>
      </c>
      <c r="M39" s="247">
        <v>2</v>
      </c>
      <c r="N39" s="234" t="e">
        <f ca="1">CPUNTIF(M10:M14,"H")</f>
        <v>#NAME?</v>
      </c>
      <c r="O39" s="233"/>
      <c r="P39" s="233" t="e">
        <f ca="1">CPUNTIF(P10:P14,"H")</f>
        <v>#NAME?</v>
      </c>
      <c r="Q39" s="270"/>
      <c r="R39" s="233" t="e">
        <f ca="1">CPUNTIF(Q10:Q14,"H")</f>
        <v>#NAME?</v>
      </c>
      <c r="S39" s="271"/>
      <c r="T39" s="237" t="e">
        <f ca="1">CPUNTIF(S10:S14,"H")</f>
        <v>#NAME?</v>
      </c>
      <c r="U39" s="235"/>
      <c r="V39" s="221"/>
      <c r="W39" s="221"/>
      <c r="X39" s="221"/>
      <c r="Y39" s="221"/>
      <c r="Z39" s="221"/>
      <c r="AA39" s="221"/>
      <c r="AB39" s="221"/>
      <c r="AC39" s="221"/>
      <c r="AD39" s="164"/>
    </row>
    <row r="40" spans="1:30" ht="18.75" hidden="1" x14ac:dyDescent="0.3">
      <c r="A40" s="222">
        <v>15</v>
      </c>
      <c r="B40" s="238"/>
      <c r="C40" s="239" t="s">
        <v>61</v>
      </c>
      <c r="D40" s="233" t="e">
        <f ca="1">CPUNTIF(C10:C15,"Tin")</f>
        <v>#NAME?</v>
      </c>
      <c r="E40" s="275">
        <v>1</v>
      </c>
      <c r="F40" s="234" t="e">
        <f ca="1">CPUNTIF(E10:E15,"Tin")</f>
        <v>#NAME?</v>
      </c>
      <c r="G40" s="233"/>
      <c r="H40" s="233" t="e">
        <f ca="1">CPUNTIF(G10:G15,"Tin")</f>
        <v>#NAME?</v>
      </c>
      <c r="I40" s="274">
        <v>2</v>
      </c>
      <c r="J40" s="234" t="e">
        <f ca="1">CPUNTIF(I10:I15,"Tin")</f>
        <v>#NAME?</v>
      </c>
      <c r="K40" s="233"/>
      <c r="L40" s="233"/>
      <c r="M40" s="271"/>
      <c r="N40" s="234" t="e">
        <f ca="1">CPUNTIF(M10:M15,"Tin")</f>
        <v>#NAME?</v>
      </c>
      <c r="O40" s="233"/>
      <c r="P40" s="233" t="e">
        <f ca="1">CPUNTIF(P10:P15,"Tin")</f>
        <v>#NAME?</v>
      </c>
      <c r="Q40" s="270"/>
      <c r="R40" s="233" t="e">
        <f ca="1">CPUNTIF(Q10:Q15,"Tin")</f>
        <v>#NAME?</v>
      </c>
      <c r="S40" s="271"/>
      <c r="T40" s="417" t="e">
        <f ca="1">CPUNTIF(S10:S15,"Tin")</f>
        <v>#NAME?</v>
      </c>
      <c r="U40" s="240"/>
      <c r="V40" s="221"/>
      <c r="W40" s="221"/>
      <c r="X40" s="221"/>
      <c r="Y40" s="221"/>
      <c r="Z40" s="221"/>
      <c r="AA40" s="221"/>
      <c r="AB40" s="221"/>
      <c r="AC40" s="221"/>
      <c r="AD40" s="164"/>
    </row>
    <row r="41" spans="1:30" ht="17.25" hidden="1" customHeight="1" x14ac:dyDescent="0.3">
      <c r="A41" s="241"/>
      <c r="B41" s="242"/>
      <c r="C41" s="416" t="s">
        <v>62</v>
      </c>
      <c r="D41" s="243" t="e">
        <f ca="1">SUM(D26:D40)</f>
        <v>#NAME?</v>
      </c>
      <c r="E41" s="275"/>
      <c r="F41" s="244" t="e">
        <f ca="1">SUM(F26:F40)</f>
        <v>#NAME?</v>
      </c>
      <c r="G41" s="240"/>
      <c r="H41" s="243" t="e">
        <f ca="1">SUM(H26:H40)</f>
        <v>#NAME?</v>
      </c>
      <c r="I41" s="271"/>
      <c r="J41" s="244" t="e">
        <f ca="1">SUM(J26:J40)</f>
        <v>#NAME?</v>
      </c>
      <c r="K41" s="242"/>
      <c r="L41" s="243" t="e">
        <f ca="1">SUM(L26:L40)</f>
        <v>#NAME?</v>
      </c>
      <c r="M41" s="271"/>
      <c r="N41" s="467" t="e">
        <f ca="1">SUM(N26:N40)</f>
        <v>#NAME?</v>
      </c>
      <c r="O41" s="466"/>
      <c r="P41" s="465" t="e">
        <f t="shared" ref="P41" ca="1" si="29">SUM(P26:P40)</f>
        <v>#NAME?</v>
      </c>
      <c r="Q41" s="466"/>
      <c r="R41" s="243" t="e">
        <f ca="1">SUM(R26:R40)</f>
        <v>#NAME?</v>
      </c>
      <c r="S41" s="271"/>
      <c r="T41" s="166" t="e">
        <f ca="1">SUM(T26:T40)</f>
        <v>#NAME?</v>
      </c>
      <c r="U41" s="245"/>
      <c r="V41" s="221"/>
      <c r="W41" s="221"/>
      <c r="X41" s="221"/>
      <c r="Y41" s="221"/>
      <c r="Z41" s="221"/>
      <c r="AA41" s="221"/>
      <c r="AB41" s="221"/>
      <c r="AC41" s="221"/>
      <c r="AD41" s="164"/>
    </row>
    <row r="42" spans="1:30" hidden="1" x14ac:dyDescent="0.25"/>
    <row r="43" spans="1:30" hidden="1" x14ac:dyDescent="0.25"/>
    <row r="44" spans="1:30" ht="33.75" hidden="1" customHeight="1" x14ac:dyDescent="0.25">
      <c r="A44" s="276" t="s">
        <v>160</v>
      </c>
      <c r="B44" s="496" t="s">
        <v>217</v>
      </c>
      <c r="C44" s="497"/>
      <c r="D44" s="501" t="s">
        <v>161</v>
      </c>
      <c r="E44" s="500"/>
      <c r="F44" s="500"/>
      <c r="G44" s="502"/>
      <c r="H44" s="412" t="s">
        <v>162</v>
      </c>
    </row>
    <row r="45" spans="1:30" ht="33.75" hidden="1" thickBot="1" x14ac:dyDescent="0.3">
      <c r="A45" s="277"/>
      <c r="B45" s="498" t="s">
        <v>218</v>
      </c>
      <c r="C45" s="499"/>
      <c r="D45" s="413" t="s">
        <v>163</v>
      </c>
      <c r="E45" s="413" t="s">
        <v>164</v>
      </c>
      <c r="F45" s="278" t="s">
        <v>165</v>
      </c>
      <c r="G45" s="279" t="s">
        <v>166</v>
      </c>
      <c r="H45" s="413" t="s">
        <v>167</v>
      </c>
    </row>
    <row r="46" spans="1:30" ht="17.25" hidden="1" thickBot="1" x14ac:dyDescent="0.3">
      <c r="A46" s="280"/>
      <c r="B46" s="281"/>
      <c r="C46" s="281"/>
      <c r="D46" s="500" t="s">
        <v>168</v>
      </c>
      <c r="E46" s="500"/>
      <c r="F46" s="281"/>
      <c r="G46" s="281"/>
      <c r="H46" s="282"/>
    </row>
    <row r="47" spans="1:30" ht="17.25" hidden="1" thickBot="1" x14ac:dyDescent="0.3">
      <c r="A47" s="283">
        <v>1</v>
      </c>
      <c r="B47" s="504" t="s">
        <v>216</v>
      </c>
      <c r="C47" s="505"/>
      <c r="D47" s="284">
        <v>4</v>
      </c>
      <c r="E47" s="284">
        <v>4</v>
      </c>
      <c r="F47" s="285">
        <v>4</v>
      </c>
      <c r="G47" s="284">
        <v>4</v>
      </c>
      <c r="H47" s="284">
        <v>16</v>
      </c>
    </row>
    <row r="48" spans="1:30" ht="17.25" hidden="1" thickBot="1" x14ac:dyDescent="0.3">
      <c r="A48" s="283">
        <v>2</v>
      </c>
      <c r="B48" s="494" t="s">
        <v>169</v>
      </c>
      <c r="C48" s="495"/>
      <c r="D48" s="284">
        <v>0</v>
      </c>
      <c r="E48" s="284">
        <v>1</v>
      </c>
      <c r="F48" s="285">
        <v>1</v>
      </c>
      <c r="G48" s="284">
        <v>2</v>
      </c>
      <c r="H48" s="284">
        <v>5</v>
      </c>
    </row>
    <row r="49" spans="1:8" ht="17.25" hidden="1" thickBot="1" x14ac:dyDescent="0.3">
      <c r="A49" s="283">
        <v>3</v>
      </c>
      <c r="B49" s="494" t="s">
        <v>60</v>
      </c>
      <c r="C49" s="495"/>
      <c r="D49" s="286"/>
      <c r="E49" s="286"/>
      <c r="F49" s="285">
        <v>2</v>
      </c>
      <c r="G49" s="284">
        <v>2</v>
      </c>
      <c r="H49" s="284">
        <v>4</v>
      </c>
    </row>
    <row r="50" spans="1:8" ht="17.25" hidden="1" thickBot="1" x14ac:dyDescent="0.3">
      <c r="A50" s="283">
        <v>4</v>
      </c>
      <c r="B50" s="494" t="s">
        <v>54</v>
      </c>
      <c r="C50" s="495"/>
      <c r="D50" s="284">
        <v>2</v>
      </c>
      <c r="E50" s="284">
        <v>2</v>
      </c>
      <c r="F50" s="285">
        <v>2</v>
      </c>
      <c r="G50" s="284">
        <v>2</v>
      </c>
      <c r="H50" s="284">
        <v>8</v>
      </c>
    </row>
    <row r="51" spans="1:8" ht="17.25" hidden="1" thickBot="1" x14ac:dyDescent="0.3">
      <c r="A51" s="283">
        <v>5</v>
      </c>
      <c r="B51" s="494" t="s">
        <v>170</v>
      </c>
      <c r="C51" s="495"/>
      <c r="D51" s="284">
        <v>4</v>
      </c>
      <c r="E51" s="284">
        <v>4</v>
      </c>
      <c r="F51" s="285">
        <v>4</v>
      </c>
      <c r="G51" s="284">
        <v>5</v>
      </c>
      <c r="H51" s="284">
        <v>17</v>
      </c>
    </row>
    <row r="52" spans="1:8" ht="17.25" hidden="1" thickBot="1" x14ac:dyDescent="0.3">
      <c r="A52" s="283">
        <v>6</v>
      </c>
      <c r="B52" s="494" t="s">
        <v>171</v>
      </c>
      <c r="C52" s="495"/>
      <c r="D52" s="284">
        <v>1</v>
      </c>
      <c r="E52" s="284">
        <v>2</v>
      </c>
      <c r="F52" s="285">
        <v>2</v>
      </c>
      <c r="G52" s="284">
        <v>1</v>
      </c>
      <c r="H52" s="284">
        <v>6</v>
      </c>
    </row>
    <row r="53" spans="1:8" ht="17.25" hidden="1" thickBot="1" x14ac:dyDescent="0.3">
      <c r="A53" s="283">
        <v>7</v>
      </c>
      <c r="B53" s="494" t="s">
        <v>56</v>
      </c>
      <c r="C53" s="495"/>
      <c r="D53" s="284">
        <v>1</v>
      </c>
      <c r="E53" s="284">
        <v>2</v>
      </c>
      <c r="F53" s="285">
        <v>1</v>
      </c>
      <c r="G53" s="284">
        <v>2</v>
      </c>
      <c r="H53" s="284">
        <v>6</v>
      </c>
    </row>
    <row r="54" spans="1:8" ht="17.25" hidden="1" thickBot="1" x14ac:dyDescent="0.3">
      <c r="A54" s="283">
        <v>8</v>
      </c>
      <c r="B54" s="494" t="s">
        <v>58</v>
      </c>
      <c r="C54" s="495"/>
      <c r="D54" s="284">
        <v>1</v>
      </c>
      <c r="E54" s="284">
        <v>1</v>
      </c>
      <c r="F54" s="285">
        <v>1</v>
      </c>
      <c r="G54" s="284">
        <v>1</v>
      </c>
      <c r="H54" s="284">
        <v>4</v>
      </c>
    </row>
    <row r="55" spans="1:8" ht="17.25" hidden="1" customHeight="1" x14ac:dyDescent="0.25">
      <c r="A55" s="283">
        <v>9</v>
      </c>
      <c r="B55" s="494" t="s">
        <v>219</v>
      </c>
      <c r="C55" s="495"/>
      <c r="D55" s="284">
        <v>3</v>
      </c>
      <c r="E55" s="284">
        <v>3</v>
      </c>
      <c r="F55" s="285">
        <v>3</v>
      </c>
      <c r="G55" s="284">
        <v>3</v>
      </c>
      <c r="H55" s="284">
        <v>12</v>
      </c>
    </row>
    <row r="56" spans="1:8" ht="17.25" hidden="1" thickBot="1" x14ac:dyDescent="0.3">
      <c r="A56" s="283">
        <v>10</v>
      </c>
      <c r="B56" s="494" t="s">
        <v>172</v>
      </c>
      <c r="C56" s="495"/>
      <c r="D56" s="284">
        <v>0</v>
      </c>
      <c r="E56" s="284">
        <v>1</v>
      </c>
      <c r="F56" s="285">
        <v>1</v>
      </c>
      <c r="G56" s="286"/>
      <c r="H56" s="284" t="s">
        <v>173</v>
      </c>
    </row>
    <row r="57" spans="1:8" ht="17.25" hidden="1" thickBot="1" x14ac:dyDescent="0.3">
      <c r="A57" s="283">
        <v>11</v>
      </c>
      <c r="B57" s="494" t="s">
        <v>174</v>
      </c>
      <c r="C57" s="495"/>
      <c r="D57" s="284">
        <v>1</v>
      </c>
      <c r="E57" s="284">
        <v>1</v>
      </c>
      <c r="F57" s="285">
        <v>1</v>
      </c>
      <c r="G57" s="284">
        <v>1</v>
      </c>
      <c r="H57" s="284" t="s">
        <v>173</v>
      </c>
    </row>
    <row r="58" spans="1:8" ht="17.25" hidden="1" thickBot="1" x14ac:dyDescent="0.3">
      <c r="A58" s="283">
        <v>12</v>
      </c>
      <c r="B58" s="494" t="s">
        <v>175</v>
      </c>
      <c r="C58" s="495"/>
      <c r="D58" s="284">
        <v>2</v>
      </c>
      <c r="E58" s="284">
        <v>1</v>
      </c>
      <c r="F58" s="285">
        <v>2</v>
      </c>
      <c r="G58" s="284">
        <v>1</v>
      </c>
      <c r="H58" s="284">
        <v>6</v>
      </c>
    </row>
    <row r="59" spans="1:8" ht="17.25" hidden="1" thickBot="1" x14ac:dyDescent="0.3">
      <c r="A59" s="283">
        <v>13</v>
      </c>
      <c r="B59" s="494" t="s">
        <v>176</v>
      </c>
      <c r="C59" s="495"/>
      <c r="D59" s="284">
        <v>2</v>
      </c>
      <c r="E59" s="284">
        <v>2</v>
      </c>
      <c r="F59" s="285">
        <v>2</v>
      </c>
      <c r="G59" s="284">
        <v>2</v>
      </c>
      <c r="H59" s="284">
        <v>8</v>
      </c>
    </row>
    <row r="60" spans="1:8" ht="17.25" hidden="1" thickBot="1" x14ac:dyDescent="0.3">
      <c r="A60" s="283">
        <v>14</v>
      </c>
      <c r="B60" s="494" t="s">
        <v>177</v>
      </c>
      <c r="C60" s="495"/>
      <c r="D60" s="284">
        <v>1</v>
      </c>
      <c r="E60" s="284">
        <v>1</v>
      </c>
      <c r="F60" s="285">
        <v>1</v>
      </c>
      <c r="G60" s="284">
        <v>0</v>
      </c>
      <c r="H60" s="284">
        <v>3</v>
      </c>
    </row>
    <row r="61" spans="1:8" ht="17.25" hidden="1" thickBot="1" x14ac:dyDescent="0.3">
      <c r="A61" s="283">
        <v>15</v>
      </c>
      <c r="B61" s="494" t="s">
        <v>178</v>
      </c>
      <c r="C61" s="495"/>
      <c r="D61" s="284">
        <v>1</v>
      </c>
      <c r="E61" s="411">
        <v>2</v>
      </c>
      <c r="F61" s="410"/>
      <c r="G61" s="411"/>
      <c r="H61" s="284">
        <v>8</v>
      </c>
    </row>
    <row r="62" spans="1:8" ht="17.25" hidden="1" thickBot="1" x14ac:dyDescent="0.3">
      <c r="A62" s="287">
        <v>1</v>
      </c>
      <c r="B62" s="494" t="s">
        <v>220</v>
      </c>
      <c r="C62" s="495"/>
      <c r="D62" s="284">
        <v>1</v>
      </c>
      <c r="E62" s="284">
        <v>1</v>
      </c>
      <c r="F62" s="285">
        <v>1</v>
      </c>
      <c r="G62" s="284">
        <v>1</v>
      </c>
      <c r="H62" s="284">
        <v>4</v>
      </c>
    </row>
    <row r="63" spans="1:8" ht="17.25" hidden="1" thickBot="1" x14ac:dyDescent="0.3">
      <c r="A63" s="287"/>
      <c r="B63" s="285"/>
      <c r="C63" s="284"/>
      <c r="D63" s="284">
        <f>SUM(D47:D62)</f>
        <v>24</v>
      </c>
      <c r="E63" s="284">
        <f>SUM(E47:E62)</f>
        <v>28</v>
      </c>
      <c r="F63" s="285">
        <f>SUM(F47:F62)</f>
        <v>28</v>
      </c>
      <c r="G63" s="284">
        <f>SUM(G47:G62)</f>
        <v>27</v>
      </c>
      <c r="H63" s="284"/>
    </row>
    <row r="66" spans="4:4" x14ac:dyDescent="0.25">
      <c r="D66" s="159">
        <v>23</v>
      </c>
    </row>
  </sheetData>
  <mergeCells count="58">
    <mergeCell ref="B59:C59"/>
    <mergeCell ref="B60:C60"/>
    <mergeCell ref="B61:C61"/>
    <mergeCell ref="B62:C62"/>
    <mergeCell ref="B53:C53"/>
    <mergeCell ref="B54:C54"/>
    <mergeCell ref="B55:C55"/>
    <mergeCell ref="B56:C56"/>
    <mergeCell ref="B57:C57"/>
    <mergeCell ref="B58:C58"/>
    <mergeCell ref="S8:T8"/>
    <mergeCell ref="N25:O25"/>
    <mergeCell ref="P25:Q25"/>
    <mergeCell ref="T25:U25"/>
    <mergeCell ref="B52:C52"/>
    <mergeCell ref="N41:O41"/>
    <mergeCell ref="P41:Q41"/>
    <mergeCell ref="B44:C44"/>
    <mergeCell ref="D44:G44"/>
    <mergeCell ref="B45:C45"/>
    <mergeCell ref="D46:E46"/>
    <mergeCell ref="B47:C47"/>
    <mergeCell ref="B48:C48"/>
    <mergeCell ref="B49:C49"/>
    <mergeCell ref="B50:C50"/>
    <mergeCell ref="B51:C51"/>
    <mergeCell ref="O7:P7"/>
    <mergeCell ref="Q7:R7"/>
    <mergeCell ref="S7:T7"/>
    <mergeCell ref="C8:D8"/>
    <mergeCell ref="E8:F8"/>
    <mergeCell ref="G8:H8"/>
    <mergeCell ref="I8:J8"/>
    <mergeCell ref="K8:L8"/>
    <mergeCell ref="M8:N8"/>
    <mergeCell ref="C7:D7"/>
    <mergeCell ref="E7:F7"/>
    <mergeCell ref="G7:H7"/>
    <mergeCell ref="I7:J7"/>
    <mergeCell ref="K7:L7"/>
    <mergeCell ref="O8:P8"/>
    <mergeCell ref="Q8:R8"/>
    <mergeCell ref="A3:AD3"/>
    <mergeCell ref="O4:AD4"/>
    <mergeCell ref="A6:A9"/>
    <mergeCell ref="B6:B9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AC8"/>
    <mergeCell ref="AD6:AD9"/>
    <mergeCell ref="M7:N7"/>
  </mergeCells>
  <pageMargins left="0.25" right="0.25" top="0.25" bottom="0.2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TKB SANG</vt:lpstr>
      <vt:lpstr>TKB CHIEU</vt:lpstr>
      <vt:lpstr>TKB CAC LOP</vt:lpstr>
      <vt:lpstr>Sheet3</vt:lpstr>
      <vt:lpstr>TKB GIAO VIEN</vt:lpstr>
      <vt:lpstr>Sheet1</vt:lpstr>
      <vt:lpstr>Ngày 30-1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</cp:lastModifiedBy>
  <cp:lastPrinted>2021-03-22T04:34:51Z</cp:lastPrinted>
  <dcterms:created xsi:type="dcterms:W3CDTF">1996-10-14T23:33:28Z</dcterms:created>
  <dcterms:modified xsi:type="dcterms:W3CDTF">2021-04-02T07:29:09Z</dcterms:modified>
</cp:coreProperties>
</file>